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2" activeTab="0"/>
  </bookViews>
  <sheets>
    <sheet name="Tabelle1" sheetId="1" r:id="rId1"/>
  </sheets>
  <definedNames>
    <definedName name="a">'Tabelle1'!#REF!</definedName>
    <definedName name="anscount" hidden="1">1</definedName>
    <definedName name="b">'Tabelle1'!#REF!</definedName>
    <definedName name="ED_50">'Tabelle1'!$B$28</definedName>
    <definedName name="ED_95">'Tabelle1'!$B$29</definedName>
    <definedName name="Hemmung">'Tabelle1'!$B$13:$B$22</definedName>
    <definedName name="Konzentration">'Tabelle1'!$A$13:$A$22</definedName>
    <definedName name="limcount" hidden="1">1</definedName>
    <definedName name="Param_A">'Tabelle1'!#REF!</definedName>
    <definedName name="Param_B">'Tabelle1'!#REF!</definedName>
    <definedName name="quadsum">'Tabelle1'!$J$27</definedName>
    <definedName name="sencount" hidden="1">2</definedName>
    <definedName name="solver_adj" localSheetId="0" hidden="1">'Tabelle1'!$B$31:$B$32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'Tabelle1'!$J$27</definedName>
    <definedName name="solver_pre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<sst xmlns="http://schemas.openxmlformats.org/spreadsheetml/2006/main" count="25" uniqueCount="25">
  <si>
    <t>Hemmung</t>
  </si>
  <si>
    <t>Konzentration</t>
  </si>
  <si>
    <t>Berechnet</t>
  </si>
  <si>
    <t>Lösung</t>
  </si>
  <si>
    <t>ED50=</t>
  </si>
  <si>
    <t>ED95=</t>
  </si>
  <si>
    <t>Kuvenparameter:</t>
  </si>
  <si>
    <t>Qualität der Approximation:</t>
  </si>
  <si>
    <t>Pilz:</t>
  </si>
  <si>
    <t>Stämme:</t>
  </si>
  <si>
    <t>Test-Fungizide:</t>
  </si>
  <si>
    <t>Versuchsvariante:</t>
  </si>
  <si>
    <t>Versuchsperson:</t>
  </si>
  <si>
    <t>Bemerkungen:</t>
  </si>
  <si>
    <t>Referenzstämme:</t>
  </si>
  <si>
    <t>Resistenzmonitoring 1999</t>
  </si>
  <si>
    <t>Botryotinia fuckeliana</t>
  </si>
  <si>
    <t>Z3</t>
  </si>
  <si>
    <t>1 x Frupica</t>
  </si>
  <si>
    <t>Catherine Baroffio</t>
  </si>
  <si>
    <t>Freitext</t>
  </si>
  <si>
    <t>A</t>
  </si>
  <si>
    <t>CH 83</t>
  </si>
  <si>
    <t>a=</t>
  </si>
  <si>
    <t>b=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</si>
</sst>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485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v>Gemessen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Tabelle1!$A$13:$A$22</c:f>
              <c:numCache/>
            </c:numRef>
          </c:cat>
          <c:val>
            <c:numRef>
              <c:f>Tabelle1!$B$13:$B$22</c:f>
              <c:numCache/>
            </c:numRef>
          </c:val>
          <c:smooth val="0"/>
        </c:ser>
        <c:ser>
          <c:idx val="1"/>
          <c:order val="1"/>
          <c:tx>
            <c:v>Berechnet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Tabelle1!$A$13:$A$22</c:f>
              <c:numCache/>
            </c:numRef>
          </c:cat>
          <c:val>
            <c:numRef>
              <c:f>Tabelle1!$I$13:$I$22</c:f>
              <c:numCache/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Konzentration ¨[mg/l]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Hemmung [%]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56025"/>
          <c:w val="0.24675"/>
          <c:h val="0.09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19050</xdr:rowOff>
    </xdr:from>
    <xdr:to>
      <xdr:col>6</xdr:col>
      <xdr:colOff>676275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38100" y="5324475"/>
        <a:ext cx="55435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30</xdr:row>
      <xdr:rowOff>9525</xdr:rowOff>
    </xdr:from>
    <xdr:to>
      <xdr:col>4</xdr:col>
      <xdr:colOff>0</xdr:colOff>
      <xdr:row>31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99110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J32"/>
  <sheetViews>
    <sheetView tabSelected="1" workbookViewId="0" topLeftCell="A1">
      <selection activeCell="J27" sqref="J27"/>
    </sheetView>
  </sheetViews>
  <sheetFormatPr defaultColWidth="11.421875" defaultRowHeight="12.75"/>
  <cols>
    <col min="1" max="1" width="16.421875" style="0" customWidth="1"/>
    <col min="9" max="9" width="12.28125" style="0" bestFit="1" customWidth="1"/>
  </cols>
  <sheetData>
    <row r="1" ht="20.25">
      <c r="A1" s="2" t="s">
        <v>15</v>
      </c>
    </row>
    <row r="2" spans="1:3" ht="12.75" customHeight="1">
      <c r="A2" s="3"/>
      <c r="B2" s="3"/>
      <c r="C2" s="3"/>
    </row>
    <row r="3" spans="1:3" ht="12.75" customHeight="1">
      <c r="A3" s="3" t="s">
        <v>8</v>
      </c>
      <c r="B3" s="3" t="s">
        <v>16</v>
      </c>
      <c r="C3" s="3"/>
    </row>
    <row r="4" spans="1:3" ht="12.75" customHeight="1">
      <c r="A4" s="3" t="s">
        <v>9</v>
      </c>
      <c r="B4" s="3" t="s">
        <v>21</v>
      </c>
      <c r="C4" s="3"/>
    </row>
    <row r="5" spans="1:3" ht="12.75" customHeight="1">
      <c r="A5" s="3" t="s">
        <v>14</v>
      </c>
      <c r="B5" s="3" t="s">
        <v>22</v>
      </c>
      <c r="C5" s="3"/>
    </row>
    <row r="6" spans="1:3" ht="12.75" customHeight="1">
      <c r="A6" s="3" t="s">
        <v>10</v>
      </c>
      <c r="B6" s="3" t="s">
        <v>17</v>
      </c>
      <c r="C6" s="3"/>
    </row>
    <row r="7" spans="1:3" ht="12.75" customHeight="1">
      <c r="A7" s="3" t="s">
        <v>11</v>
      </c>
      <c r="B7" s="3" t="s">
        <v>18</v>
      </c>
      <c r="C7" s="3"/>
    </row>
    <row r="8" spans="1:3" ht="12.75" customHeight="1">
      <c r="A8" s="3" t="s">
        <v>12</v>
      </c>
      <c r="B8" s="3" t="s">
        <v>19</v>
      </c>
      <c r="C8" s="3"/>
    </row>
    <row r="9" spans="1:3" ht="12.75" customHeight="1">
      <c r="A9" s="3" t="s">
        <v>13</v>
      </c>
      <c r="B9" s="3" t="s">
        <v>20</v>
      </c>
      <c r="C9" s="3"/>
    </row>
    <row r="10" spans="1:3" ht="12.75" customHeight="1">
      <c r="A10" s="3"/>
      <c r="B10" s="3"/>
      <c r="C10" s="3"/>
    </row>
    <row r="11" spans="1:3" ht="12.75" customHeight="1">
      <c r="A11" s="3"/>
      <c r="B11" s="3"/>
      <c r="C11" s="3"/>
    </row>
    <row r="12" spans="1:9" ht="12.75">
      <c r="A12" t="s">
        <v>1</v>
      </c>
      <c r="B12" t="s">
        <v>0</v>
      </c>
      <c r="I12" t="s">
        <v>2</v>
      </c>
    </row>
    <row r="13" spans="1:10" ht="12.75">
      <c r="A13">
        <v>0.0001</v>
      </c>
      <c r="B13">
        <v>5.36</v>
      </c>
      <c r="I13">
        <f>100/(1+EXP(-$B$31-$B$32*LN(A13)))</f>
        <v>8.652402414577212E-07</v>
      </c>
      <c r="J13">
        <f aca="true" t="shared" si="0" ref="J13:J22">+(B13-I13)*(B13-I13)</f>
        <v>28.729590724625368</v>
      </c>
    </row>
    <row r="14" spans="1:10" ht="12.75">
      <c r="A14">
        <v>0.0003</v>
      </c>
      <c r="B14">
        <v>5.98</v>
      </c>
      <c r="I14">
        <f aca="true" t="shared" si="1" ref="I14:I22">100/(1+EXP(-$B$31-$B$32*LN(A14)))</f>
        <v>4.558782429730835E-05</v>
      </c>
      <c r="J14">
        <f t="shared" si="0"/>
        <v>35.759854771699665</v>
      </c>
    </row>
    <row r="15" spans="1:10" ht="12.75">
      <c r="A15">
        <v>0.001</v>
      </c>
      <c r="B15">
        <v>3.2</v>
      </c>
      <c r="I15">
        <f t="shared" si="1"/>
        <v>0.003512885618345686</v>
      </c>
      <c r="J15">
        <f t="shared" si="0"/>
        <v>10.217529872407958</v>
      </c>
    </row>
    <row r="16" spans="1:10" ht="12.75">
      <c r="A16">
        <v>0.003</v>
      </c>
      <c r="B16">
        <v>10.44</v>
      </c>
      <c r="I16">
        <f t="shared" si="1"/>
        <v>0.18475172718324887</v>
      </c>
      <c r="J16">
        <f t="shared" si="0"/>
        <v>105.17011713711095</v>
      </c>
    </row>
    <row r="17" spans="1:10" ht="12.75">
      <c r="A17">
        <v>0.01</v>
      </c>
      <c r="B17">
        <v>12</v>
      </c>
      <c r="I17">
        <f t="shared" si="1"/>
        <v>12.482880998298096</v>
      </c>
      <c r="J17">
        <f t="shared" si="0"/>
        <v>0.23317405851736617</v>
      </c>
    </row>
    <row r="18" spans="1:10" ht="12.75">
      <c r="A18">
        <v>0.03</v>
      </c>
      <c r="B18">
        <v>88.69</v>
      </c>
      <c r="I18">
        <f t="shared" si="1"/>
        <v>88.25614248553542</v>
      </c>
      <c r="J18">
        <f t="shared" si="0"/>
        <v>0.1882323428573809</v>
      </c>
    </row>
    <row r="19" spans="1:10" ht="12.75">
      <c r="A19">
        <v>0.1</v>
      </c>
      <c r="B19">
        <v>93.32</v>
      </c>
      <c r="I19">
        <f t="shared" si="1"/>
        <v>99.8276202096148</v>
      </c>
      <c r="J19">
        <f t="shared" si="0"/>
        <v>42.34912079258715</v>
      </c>
    </row>
    <row r="20" spans="1:10" ht="12.75">
      <c r="A20">
        <v>0.3</v>
      </c>
      <c r="B20">
        <v>94.85</v>
      </c>
      <c r="I20">
        <f t="shared" si="1"/>
        <v>99.99672275396355</v>
      </c>
      <c r="J20">
        <f t="shared" si="0"/>
        <v>26.488755106166238</v>
      </c>
    </row>
    <row r="21" spans="1:10" ht="12.75">
      <c r="A21">
        <v>1</v>
      </c>
      <c r="B21">
        <v>95.79</v>
      </c>
      <c r="I21">
        <f t="shared" si="1"/>
        <v>99.99995747024379</v>
      </c>
      <c r="J21">
        <f t="shared" si="0"/>
        <v>17.723741901261402</v>
      </c>
    </row>
    <row r="22" spans="1:10" ht="12.75">
      <c r="A22">
        <v>10</v>
      </c>
      <c r="B22">
        <v>94</v>
      </c>
      <c r="I22">
        <f t="shared" si="1"/>
        <v>99.9999999895251</v>
      </c>
      <c r="J22">
        <f t="shared" si="0"/>
        <v>35.999999874301125</v>
      </c>
    </row>
    <row r="27" spans="1:10" ht="15">
      <c r="A27" s="1" t="s">
        <v>3</v>
      </c>
      <c r="H27" t="s">
        <v>7</v>
      </c>
      <c r="J27">
        <f>SUM(J13:J22)</f>
        <v>302.8601165815346</v>
      </c>
    </row>
    <row r="28" spans="1:2" ht="12.75">
      <c r="A28" s="4" t="s">
        <v>4</v>
      </c>
      <c r="B28" s="5">
        <v>0.007505444942250023</v>
      </c>
    </row>
    <row r="29" spans="1:2" ht="12.75">
      <c r="A29" s="6" t="s">
        <v>5</v>
      </c>
      <c r="B29" s="7">
        <v>0.03327730196027903</v>
      </c>
    </row>
    <row r="30" ht="12.75">
      <c r="A30" t="s">
        <v>6</v>
      </c>
    </row>
    <row r="31" spans="1:2" ht="12.75">
      <c r="A31" t="s">
        <v>23</v>
      </c>
      <c r="B31">
        <v>14.670476341244651</v>
      </c>
    </row>
    <row r="32" spans="1:2" ht="12.75">
      <c r="A32" t="s">
        <v>24</v>
      </c>
      <c r="B32">
        <v>3.6085425520746424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&amp;L&amp;F&amp;R&amp;D&amp;T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Theoretische Informatik</cp:lastModifiedBy>
  <cp:lastPrinted>1999-10-07T12:54:53Z</cp:lastPrinted>
  <dcterms:created xsi:type="dcterms:W3CDTF">1999-08-03T11:25:58Z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