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8780" windowHeight="8340" tabRatio="685"/>
  </bookViews>
  <sheets>
    <sheet name="Einführung" sheetId="11" r:id="rId1"/>
    <sheet name="Rate 130" sheetId="1" r:id="rId2"/>
    <sheet name="Rate 500" sheetId="5" r:id="rId3"/>
    <sheet name="Rate 130 p=2.5%" sheetId="6" r:id="rId4"/>
    <sheet name="Rate 130 p=5%" sheetId="7" r:id="rId5"/>
    <sheet name="Rate 130 - VerrSt" sheetId="8" r:id="rId6"/>
    <sheet name="Rate 500 p=10% - VerrSt" sheetId="9" r:id="rId7"/>
    <sheet name="Rate 50 p=5% - VerrSt" sheetId="10" r:id="rId8"/>
  </sheets>
  <calcPr calcId="145621"/>
</workbook>
</file>

<file path=xl/calcChain.xml><?xml version="1.0" encoding="utf-8"?>
<calcChain xmlns="http://schemas.openxmlformats.org/spreadsheetml/2006/main">
  <c r="B33" i="10" l="1"/>
  <c r="C33" i="10" s="1"/>
  <c r="A33" i="10"/>
  <c r="C32" i="10"/>
  <c r="C34" i="10" s="1"/>
  <c r="AA23" i="10" s="1"/>
  <c r="CU22" i="10"/>
  <c r="CQ22" i="10"/>
  <c r="CM22" i="10"/>
  <c r="CI22" i="10"/>
  <c r="CE22" i="10"/>
  <c r="CA22" i="10"/>
  <c r="BW22" i="10"/>
  <c r="BS22" i="10"/>
  <c r="BO22" i="10"/>
  <c r="BK22" i="10"/>
  <c r="BG22" i="10"/>
  <c r="BC22" i="10"/>
  <c r="AY22" i="10"/>
  <c r="AU22" i="10"/>
  <c r="AQ22" i="10"/>
  <c r="AM22" i="10"/>
  <c r="AI22" i="10"/>
  <c r="AE22" i="10"/>
  <c r="AA22" i="10"/>
  <c r="W22" i="10"/>
  <c r="S22" i="10"/>
  <c r="O22" i="10"/>
  <c r="K22" i="10"/>
  <c r="G22" i="10"/>
  <c r="B33" i="9"/>
  <c r="C33" i="9" s="1"/>
  <c r="A33" i="9"/>
  <c r="CQ22" i="9" s="1"/>
  <c r="C32" i="9"/>
  <c r="C34" i="9" s="1"/>
  <c r="CU22" i="9"/>
  <c r="CM22" i="9"/>
  <c r="CE22" i="9"/>
  <c r="BW22" i="9"/>
  <c r="BO22" i="9"/>
  <c r="BG22" i="9"/>
  <c r="AY22" i="9"/>
  <c r="AQ22" i="9"/>
  <c r="AI22" i="9"/>
  <c r="AA22" i="9"/>
  <c r="S22" i="9"/>
  <c r="K22" i="9"/>
  <c r="G22" i="9"/>
  <c r="C34" i="8"/>
  <c r="C35" i="8" s="1"/>
  <c r="C33" i="8"/>
  <c r="C32" i="8"/>
  <c r="B33" i="8"/>
  <c r="A33" i="8"/>
  <c r="BO23" i="8"/>
  <c r="BG23" i="8"/>
  <c r="AY23" i="8"/>
  <c r="AQ23" i="8"/>
  <c r="AI23" i="8"/>
  <c r="AA23" i="8"/>
  <c r="S23" i="8"/>
  <c r="K23" i="8"/>
  <c r="CU22" i="8"/>
  <c r="CQ22" i="8"/>
  <c r="CM22" i="8"/>
  <c r="CI22" i="8"/>
  <c r="CE22" i="8"/>
  <c r="CA22" i="8"/>
  <c r="BW22" i="8"/>
  <c r="BS22" i="8"/>
  <c r="BO22" i="8"/>
  <c r="BK22" i="8"/>
  <c r="BG22" i="8"/>
  <c r="BC22" i="8"/>
  <c r="AY22" i="8"/>
  <c r="AU22" i="8"/>
  <c r="AQ22" i="8"/>
  <c r="AM22" i="8"/>
  <c r="AI22" i="8"/>
  <c r="AE22" i="8"/>
  <c r="AA22" i="8"/>
  <c r="W22" i="8"/>
  <c r="S22" i="8"/>
  <c r="O22" i="8"/>
  <c r="K22" i="8"/>
  <c r="G22" i="8"/>
  <c r="O23" i="10" l="1"/>
  <c r="G23" i="10"/>
  <c r="W23" i="10"/>
  <c r="K23" i="10"/>
  <c r="S23" i="10"/>
  <c r="C35" i="10"/>
  <c r="CU23" i="10"/>
  <c r="CM23" i="10"/>
  <c r="CE23" i="10"/>
  <c r="BW23" i="10"/>
  <c r="BO23" i="10"/>
  <c r="BG23" i="10"/>
  <c r="AY23" i="10"/>
  <c r="AQ23" i="10"/>
  <c r="AI23" i="10"/>
  <c r="CQ23" i="10"/>
  <c r="CI23" i="10"/>
  <c r="CA23" i="10"/>
  <c r="BS23" i="10"/>
  <c r="BK23" i="10"/>
  <c r="BC23" i="10"/>
  <c r="AU23" i="10"/>
  <c r="AM23" i="10"/>
  <c r="AE23" i="10"/>
  <c r="O22" i="9"/>
  <c r="W22" i="9"/>
  <c r="AE22" i="9"/>
  <c r="AM22" i="9"/>
  <c r="AU22" i="9"/>
  <c r="BC22" i="9"/>
  <c r="BK22" i="9"/>
  <c r="BS22" i="9"/>
  <c r="CA22" i="9"/>
  <c r="CI22" i="9"/>
  <c r="CU23" i="9"/>
  <c r="CM23" i="9"/>
  <c r="CE23" i="9"/>
  <c r="BW23" i="9"/>
  <c r="BO23" i="9"/>
  <c r="BG23" i="9"/>
  <c r="AY23" i="9"/>
  <c r="AQ23" i="9"/>
  <c r="AI23" i="9"/>
  <c r="CQ23" i="9"/>
  <c r="CI23" i="9"/>
  <c r="CA23" i="9"/>
  <c r="BS23" i="9"/>
  <c r="BK23" i="9"/>
  <c r="BC23" i="9"/>
  <c r="AU23" i="9"/>
  <c r="AM23" i="9"/>
  <c r="G23" i="9"/>
  <c r="O23" i="9"/>
  <c r="W23" i="9"/>
  <c r="AE23" i="9"/>
  <c r="C35" i="9"/>
  <c r="K23" i="9"/>
  <c r="S23" i="9"/>
  <c r="AA23" i="9"/>
  <c r="BW23" i="8"/>
  <c r="CE23" i="8"/>
  <c r="CM23" i="8"/>
  <c r="CU23" i="8"/>
  <c r="G23" i="8"/>
  <c r="O23" i="8"/>
  <c r="W23" i="8"/>
  <c r="AE23" i="8"/>
  <c r="AM23" i="8"/>
  <c r="AU23" i="8"/>
  <c r="BC23" i="8"/>
  <c r="BK23" i="8"/>
  <c r="BS23" i="8"/>
  <c r="CA23" i="8"/>
  <c r="CI23" i="8"/>
  <c r="CQ23" i="8"/>
  <c r="B39" i="8"/>
  <c r="B43" i="8" s="1"/>
  <c r="G20" i="8"/>
  <c r="B47" i="8"/>
  <c r="C34" i="7"/>
  <c r="CU23" i="7" s="1"/>
  <c r="B33" i="7"/>
  <c r="A33" i="7"/>
  <c r="C35" i="7" s="1"/>
  <c r="CQ23" i="7"/>
  <c r="CI23" i="7"/>
  <c r="CE23" i="7"/>
  <c r="CA23" i="7"/>
  <c r="BW23" i="7"/>
  <c r="BS23" i="7"/>
  <c r="BO23" i="7"/>
  <c r="BK23" i="7"/>
  <c r="BG23" i="7"/>
  <c r="BC23" i="7"/>
  <c r="AY23" i="7"/>
  <c r="AU23" i="7"/>
  <c r="AQ23" i="7"/>
  <c r="AM23" i="7"/>
  <c r="AI23" i="7"/>
  <c r="AE23" i="7"/>
  <c r="AA23" i="7"/>
  <c r="W23" i="7"/>
  <c r="S23" i="7"/>
  <c r="O23" i="7"/>
  <c r="K23" i="7"/>
  <c r="G23" i="7"/>
  <c r="CU22" i="7"/>
  <c r="CQ22" i="7"/>
  <c r="CM22" i="7"/>
  <c r="CI22" i="7"/>
  <c r="CE22" i="7"/>
  <c r="CA22" i="7"/>
  <c r="BW22" i="7"/>
  <c r="BS22" i="7"/>
  <c r="BO22" i="7"/>
  <c r="BK22" i="7"/>
  <c r="BG22" i="7"/>
  <c r="BC22" i="7"/>
  <c r="AY22" i="7"/>
  <c r="AU22" i="7"/>
  <c r="AQ22" i="7"/>
  <c r="AM22" i="7"/>
  <c r="AI22" i="7"/>
  <c r="AE22" i="7"/>
  <c r="AA22" i="7"/>
  <c r="W22" i="7"/>
  <c r="S22" i="7"/>
  <c r="O22" i="7"/>
  <c r="K22" i="7"/>
  <c r="G22" i="7"/>
  <c r="C34" i="6"/>
  <c r="CU23" i="6" s="1"/>
  <c r="B33" i="6"/>
  <c r="A33" i="6"/>
  <c r="C35" i="6" s="1"/>
  <c r="CI23" i="6"/>
  <c r="CA23" i="6"/>
  <c r="BS23" i="6"/>
  <c r="BK23" i="6"/>
  <c r="BC23" i="6"/>
  <c r="AU23" i="6"/>
  <c r="AM23" i="6"/>
  <c r="AE23" i="6"/>
  <c r="W23" i="6"/>
  <c r="O23" i="6"/>
  <c r="G23" i="6"/>
  <c r="CU22" i="6"/>
  <c r="CQ22" i="6"/>
  <c r="CM22" i="6"/>
  <c r="CI22" i="6"/>
  <c r="CE22" i="6"/>
  <c r="CA22" i="6"/>
  <c r="BW22" i="6"/>
  <c r="BS22" i="6"/>
  <c r="BO22" i="6"/>
  <c r="BK22" i="6"/>
  <c r="BG22" i="6"/>
  <c r="BC22" i="6"/>
  <c r="AY22" i="6"/>
  <c r="AU22" i="6"/>
  <c r="AQ22" i="6"/>
  <c r="AM22" i="6"/>
  <c r="AI22" i="6"/>
  <c r="AE22" i="6"/>
  <c r="AA22" i="6"/>
  <c r="W22" i="6"/>
  <c r="S22" i="6"/>
  <c r="O22" i="6"/>
  <c r="K22" i="6"/>
  <c r="G22" i="6"/>
  <c r="C34" i="5"/>
  <c r="CU23" i="5" s="1"/>
  <c r="B33" i="5"/>
  <c r="A33" i="5"/>
  <c r="C35" i="5" s="1"/>
  <c r="CQ23" i="5"/>
  <c r="CM23" i="5"/>
  <c r="CI23" i="5"/>
  <c r="CE23" i="5"/>
  <c r="CA23" i="5"/>
  <c r="BW23" i="5"/>
  <c r="BS23" i="5"/>
  <c r="BO23" i="5"/>
  <c r="BK23" i="5"/>
  <c r="BG23" i="5"/>
  <c r="BC23" i="5"/>
  <c r="AY23" i="5"/>
  <c r="AU23" i="5"/>
  <c r="AQ23" i="5"/>
  <c r="AM23" i="5"/>
  <c r="AI23" i="5"/>
  <c r="AE23" i="5"/>
  <c r="AA23" i="5"/>
  <c r="W23" i="5"/>
  <c r="S23" i="5"/>
  <c r="O23" i="5"/>
  <c r="K23" i="5"/>
  <c r="G23" i="5"/>
  <c r="BW22" i="5"/>
  <c r="BO22" i="5"/>
  <c r="BG22" i="5"/>
  <c r="AY22" i="5"/>
  <c r="AQ22" i="5"/>
  <c r="AI22" i="5"/>
  <c r="AA22" i="5"/>
  <c r="S22" i="5"/>
  <c r="K22" i="5"/>
  <c r="B47" i="10" l="1"/>
  <c r="B39" i="10"/>
  <c r="B43" i="10" s="1"/>
  <c r="G20" i="10"/>
  <c r="B47" i="9"/>
  <c r="B39" i="9"/>
  <c r="B43" i="9" s="1"/>
  <c r="G20" i="9"/>
  <c r="G21" i="8"/>
  <c r="G25" i="8" s="1"/>
  <c r="Y47" i="8"/>
  <c r="W47" i="8"/>
  <c r="U47" i="8"/>
  <c r="S47" i="8"/>
  <c r="Q47" i="8"/>
  <c r="O47" i="8"/>
  <c r="M47" i="8"/>
  <c r="K47" i="8"/>
  <c r="I47" i="8"/>
  <c r="G47" i="8"/>
  <c r="E47" i="8"/>
  <c r="C47" i="8"/>
  <c r="Z47" i="8"/>
  <c r="X47" i="8"/>
  <c r="V47" i="8"/>
  <c r="T47" i="8"/>
  <c r="R47" i="8"/>
  <c r="P47" i="8"/>
  <c r="N47" i="8"/>
  <c r="L47" i="8"/>
  <c r="J47" i="8"/>
  <c r="H47" i="8"/>
  <c r="F47" i="8"/>
  <c r="D47" i="8"/>
  <c r="B47" i="7"/>
  <c r="B39" i="7"/>
  <c r="B43" i="7" s="1"/>
  <c r="G20" i="7"/>
  <c r="CM23" i="7"/>
  <c r="K23" i="6"/>
  <c r="S23" i="6"/>
  <c r="AA23" i="6"/>
  <c r="AI23" i="6"/>
  <c r="AQ23" i="6"/>
  <c r="AY23" i="6"/>
  <c r="BG23" i="6"/>
  <c r="BO23" i="6"/>
  <c r="BW23" i="6"/>
  <c r="CE23" i="6"/>
  <c r="CQ23" i="6"/>
  <c r="B47" i="6"/>
  <c r="B39" i="6"/>
  <c r="B43" i="6" s="1"/>
  <c r="G20" i="6"/>
  <c r="CM23" i="6"/>
  <c r="G22" i="5"/>
  <c r="O22" i="5"/>
  <c r="W22" i="5"/>
  <c r="AE22" i="5"/>
  <c r="AM22" i="5"/>
  <c r="AU22" i="5"/>
  <c r="BC22" i="5"/>
  <c r="BK22" i="5"/>
  <c r="BS22" i="5"/>
  <c r="CA22" i="5"/>
  <c r="CI22" i="5"/>
  <c r="CQ22" i="5"/>
  <c r="CE22" i="5"/>
  <c r="CM22" i="5"/>
  <c r="CU22" i="5"/>
  <c r="B47" i="5"/>
  <c r="G20" i="5"/>
  <c r="B39" i="5"/>
  <c r="B43" i="5" s="1"/>
  <c r="C34" i="1"/>
  <c r="G21" i="10" l="1"/>
  <c r="G25" i="10" s="1"/>
  <c r="Z47" i="10"/>
  <c r="X47" i="10"/>
  <c r="V47" i="10"/>
  <c r="T47" i="10"/>
  <c r="R47" i="10"/>
  <c r="P47" i="10"/>
  <c r="N47" i="10"/>
  <c r="L47" i="10"/>
  <c r="J47" i="10"/>
  <c r="H47" i="10"/>
  <c r="F47" i="10"/>
  <c r="D47" i="10"/>
  <c r="Y47" i="10"/>
  <c r="W47" i="10"/>
  <c r="U47" i="10"/>
  <c r="S47" i="10"/>
  <c r="Q47" i="10"/>
  <c r="O47" i="10"/>
  <c r="M47" i="10"/>
  <c r="K47" i="10"/>
  <c r="I47" i="10"/>
  <c r="G47" i="10"/>
  <c r="E47" i="10"/>
  <c r="C47" i="10"/>
  <c r="G21" i="9"/>
  <c r="G25" i="9" s="1"/>
  <c r="Z47" i="9"/>
  <c r="X47" i="9"/>
  <c r="V47" i="9"/>
  <c r="T47" i="9"/>
  <c r="R47" i="9"/>
  <c r="P47" i="9"/>
  <c r="N47" i="9"/>
  <c r="L47" i="9"/>
  <c r="J47" i="9"/>
  <c r="H47" i="9"/>
  <c r="F47" i="9"/>
  <c r="D47" i="9"/>
  <c r="Y47" i="9"/>
  <c r="W47" i="9"/>
  <c r="U47" i="9"/>
  <c r="S47" i="9"/>
  <c r="Q47" i="9"/>
  <c r="O47" i="9"/>
  <c r="M47" i="9"/>
  <c r="K47" i="9"/>
  <c r="I47" i="9"/>
  <c r="G47" i="9"/>
  <c r="E47" i="9"/>
  <c r="C47" i="9"/>
  <c r="G27" i="8"/>
  <c r="G35" i="8" s="1"/>
  <c r="K20" i="8" s="1"/>
  <c r="G26" i="8"/>
  <c r="C39" i="8"/>
  <c r="G21" i="7"/>
  <c r="G35" i="7" s="1"/>
  <c r="Z47" i="7"/>
  <c r="X47" i="7"/>
  <c r="V47" i="7"/>
  <c r="T47" i="7"/>
  <c r="R47" i="7"/>
  <c r="P47" i="7"/>
  <c r="N47" i="7"/>
  <c r="L47" i="7"/>
  <c r="J47" i="7"/>
  <c r="H47" i="7"/>
  <c r="F47" i="7"/>
  <c r="D47" i="7"/>
  <c r="Y47" i="7"/>
  <c r="W47" i="7"/>
  <c r="U47" i="7"/>
  <c r="S47" i="7"/>
  <c r="Q47" i="7"/>
  <c r="O47" i="7"/>
  <c r="M47" i="7"/>
  <c r="K47" i="7"/>
  <c r="I47" i="7"/>
  <c r="G47" i="7"/>
  <c r="E47" i="7"/>
  <c r="C47" i="7"/>
  <c r="G21" i="6"/>
  <c r="G35" i="6" s="1"/>
  <c r="Z47" i="6"/>
  <c r="X47" i="6"/>
  <c r="V47" i="6"/>
  <c r="T47" i="6"/>
  <c r="R47" i="6"/>
  <c r="P47" i="6"/>
  <c r="N47" i="6"/>
  <c r="L47" i="6"/>
  <c r="J47" i="6"/>
  <c r="H47" i="6"/>
  <c r="F47" i="6"/>
  <c r="D47" i="6"/>
  <c r="Y47" i="6"/>
  <c r="W47" i="6"/>
  <c r="U47" i="6"/>
  <c r="S47" i="6"/>
  <c r="Q47" i="6"/>
  <c r="O47" i="6"/>
  <c r="M47" i="6"/>
  <c r="K47" i="6"/>
  <c r="I47" i="6"/>
  <c r="G47" i="6"/>
  <c r="E47" i="6"/>
  <c r="C47" i="6"/>
  <c r="Z47" i="5"/>
  <c r="X47" i="5"/>
  <c r="V47" i="5"/>
  <c r="T47" i="5"/>
  <c r="R47" i="5"/>
  <c r="P47" i="5"/>
  <c r="N47" i="5"/>
  <c r="L47" i="5"/>
  <c r="J47" i="5"/>
  <c r="H47" i="5"/>
  <c r="F47" i="5"/>
  <c r="D47" i="5"/>
  <c r="Y47" i="5"/>
  <c r="W47" i="5"/>
  <c r="U47" i="5"/>
  <c r="S47" i="5"/>
  <c r="Q47" i="5"/>
  <c r="O47" i="5"/>
  <c r="M47" i="5"/>
  <c r="K47" i="5"/>
  <c r="I47" i="5"/>
  <c r="G47" i="5"/>
  <c r="E47" i="5"/>
  <c r="C47" i="5"/>
  <c r="G21" i="5"/>
  <c r="G35" i="5" s="1"/>
  <c r="CU23" i="1"/>
  <c r="CQ23" i="1"/>
  <c r="CM23" i="1"/>
  <c r="CI23" i="1"/>
  <c r="CE23" i="1"/>
  <c r="CA23" i="1"/>
  <c r="BW23" i="1"/>
  <c r="BS23" i="1"/>
  <c r="BO23" i="1"/>
  <c r="BK23" i="1"/>
  <c r="BG23" i="1"/>
  <c r="BC23" i="1"/>
  <c r="AY23" i="1"/>
  <c r="AU23" i="1"/>
  <c r="AQ23" i="1"/>
  <c r="AM23" i="1"/>
  <c r="AI23" i="1"/>
  <c r="AE23" i="1"/>
  <c r="AA23" i="1"/>
  <c r="W23" i="1"/>
  <c r="S23" i="1"/>
  <c r="A33" i="1"/>
  <c r="O22" i="1" s="1"/>
  <c r="B33" i="1"/>
  <c r="G27" i="10" l="1"/>
  <c r="G35" i="10" s="1"/>
  <c r="G26" i="10"/>
  <c r="G27" i="9"/>
  <c r="G35" i="9" s="1"/>
  <c r="G26" i="9"/>
  <c r="K21" i="8"/>
  <c r="K25" i="8" s="1"/>
  <c r="C39" i="7"/>
  <c r="K20" i="7"/>
  <c r="C39" i="6"/>
  <c r="K20" i="6"/>
  <c r="C39" i="5"/>
  <c r="K20" i="5"/>
  <c r="AA22" i="1"/>
  <c r="AM22" i="1"/>
  <c r="AY22" i="1"/>
  <c r="CM22" i="1"/>
  <c r="W22" i="1"/>
  <c r="AE22" i="1"/>
  <c r="AI22" i="1"/>
  <c r="AQ22" i="1"/>
  <c r="AU22" i="1"/>
  <c r="BC22" i="1"/>
  <c r="BG22" i="1"/>
  <c r="BK22" i="1"/>
  <c r="BO22" i="1"/>
  <c r="BS22" i="1"/>
  <c r="BW22" i="1"/>
  <c r="CA22" i="1"/>
  <c r="CE22" i="1"/>
  <c r="CI22" i="1"/>
  <c r="CQ22" i="1"/>
  <c r="CU22" i="1"/>
  <c r="K22" i="1"/>
  <c r="S22" i="1"/>
  <c r="K23" i="1"/>
  <c r="O23" i="1"/>
  <c r="C35" i="1"/>
  <c r="B47" i="1" s="1"/>
  <c r="G22" i="1"/>
  <c r="G23" i="1"/>
  <c r="C39" i="10" l="1"/>
  <c r="K20" i="10"/>
  <c r="C39" i="9"/>
  <c r="K20" i="9"/>
  <c r="K27" i="8"/>
  <c r="K35" i="8" s="1"/>
  <c r="O20" i="8" s="1"/>
  <c r="K26" i="8"/>
  <c r="D39" i="8"/>
  <c r="K21" i="7"/>
  <c r="K35" i="7" s="1"/>
  <c r="K21" i="6"/>
  <c r="K35" i="6" s="1"/>
  <c r="K21" i="5"/>
  <c r="K35" i="5" s="1"/>
  <c r="M47" i="1"/>
  <c r="O47" i="1"/>
  <c r="Q47" i="1"/>
  <c r="S47" i="1"/>
  <c r="U47" i="1"/>
  <c r="W47" i="1"/>
  <c r="Y47" i="1"/>
  <c r="E47" i="1"/>
  <c r="G47" i="1"/>
  <c r="I47" i="1"/>
  <c r="K47" i="1"/>
  <c r="D47" i="1"/>
  <c r="T47" i="1"/>
  <c r="X47" i="1"/>
  <c r="F47" i="1"/>
  <c r="J47" i="1"/>
  <c r="L47" i="1"/>
  <c r="N47" i="1"/>
  <c r="P47" i="1"/>
  <c r="R47" i="1"/>
  <c r="V47" i="1"/>
  <c r="Z47" i="1"/>
  <c r="H47" i="1"/>
  <c r="C47" i="1"/>
  <c r="G20" i="1"/>
  <c r="G21" i="1" s="1"/>
  <c r="B39" i="1"/>
  <c r="B43" i="1" s="1"/>
  <c r="K21" i="10" l="1"/>
  <c r="K25" i="10" s="1"/>
  <c r="K21" i="9"/>
  <c r="K25" i="9" s="1"/>
  <c r="O21" i="8"/>
  <c r="D39" i="7"/>
  <c r="O20" i="7"/>
  <c r="D39" i="6"/>
  <c r="O20" i="6"/>
  <c r="D39" i="5"/>
  <c r="O20" i="5"/>
  <c r="G35" i="1"/>
  <c r="K20" i="1" s="1"/>
  <c r="C39" i="1"/>
  <c r="K26" i="10" l="1"/>
  <c r="K27" i="10" s="1"/>
  <c r="K35" i="10" s="1"/>
  <c r="K27" i="9"/>
  <c r="K35" i="9" s="1"/>
  <c r="K26" i="9"/>
  <c r="O25" i="8"/>
  <c r="O21" i="7"/>
  <c r="O35" i="7" s="1"/>
  <c r="O21" i="6"/>
  <c r="O35" i="6" s="1"/>
  <c r="O21" i="5"/>
  <c r="O35" i="5" s="1"/>
  <c r="K21" i="1"/>
  <c r="K35" i="1"/>
  <c r="O20" i="1" s="1"/>
  <c r="D39" i="1"/>
  <c r="D39" i="10" l="1"/>
  <c r="O20" i="10"/>
  <c r="D39" i="9"/>
  <c r="O20" i="9"/>
  <c r="O26" i="8"/>
  <c r="O27" i="8"/>
  <c r="O35" i="8" s="1"/>
  <c r="E39" i="7"/>
  <c r="S20" i="7"/>
  <c r="E39" i="6"/>
  <c r="S20" i="6"/>
  <c r="E39" i="5"/>
  <c r="S20" i="5"/>
  <c r="O21" i="1"/>
  <c r="O35" i="1" s="1"/>
  <c r="O21" i="10" l="1"/>
  <c r="O25" i="10" s="1"/>
  <c r="O21" i="9"/>
  <c r="O25" i="9" s="1"/>
  <c r="S20" i="8"/>
  <c r="E39" i="8"/>
  <c r="S21" i="7"/>
  <c r="S35" i="7" s="1"/>
  <c r="S21" i="6"/>
  <c r="S35" i="6" s="1"/>
  <c r="S21" i="5"/>
  <c r="S35" i="5" s="1"/>
  <c r="S20" i="1"/>
  <c r="E39" i="1"/>
  <c r="O26" i="10" l="1"/>
  <c r="O27" i="10" s="1"/>
  <c r="O35" i="10" s="1"/>
  <c r="O26" i="9"/>
  <c r="O27" i="9" s="1"/>
  <c r="O35" i="9" s="1"/>
  <c r="S21" i="8"/>
  <c r="S25" i="8"/>
  <c r="F39" i="7"/>
  <c r="W20" i="7"/>
  <c r="F39" i="6"/>
  <c r="W20" i="6"/>
  <c r="F39" i="5"/>
  <c r="W20" i="5"/>
  <c r="S21" i="1"/>
  <c r="S35" i="1"/>
  <c r="E39" i="10" l="1"/>
  <c r="S20" i="10"/>
  <c r="E39" i="9"/>
  <c r="S20" i="9"/>
  <c r="S27" i="8"/>
  <c r="S35" i="8" s="1"/>
  <c r="S26" i="8"/>
  <c r="W21" i="7"/>
  <c r="W35" i="7" s="1"/>
  <c r="W21" i="6"/>
  <c r="W35" i="6" s="1"/>
  <c r="W21" i="5"/>
  <c r="W35" i="5" s="1"/>
  <c r="F39" i="1"/>
  <c r="W20" i="1"/>
  <c r="S21" i="10" l="1"/>
  <c r="S25" i="10" s="1"/>
  <c r="S21" i="9"/>
  <c r="S25" i="9" s="1"/>
  <c r="G39" i="7"/>
  <c r="AA20" i="7"/>
  <c r="G39" i="6"/>
  <c r="AA20" i="6"/>
  <c r="G39" i="5"/>
  <c r="AA20" i="5"/>
  <c r="W21" i="1"/>
  <c r="W35" i="1"/>
  <c r="S27" i="10" l="1"/>
  <c r="S35" i="10" s="1"/>
  <c r="S26" i="10"/>
  <c r="S26" i="9"/>
  <c r="S27" i="9" s="1"/>
  <c r="S35" i="9" s="1"/>
  <c r="W20" i="8"/>
  <c r="F39" i="8"/>
  <c r="AA21" i="7"/>
  <c r="AA35" i="7" s="1"/>
  <c r="AA21" i="6"/>
  <c r="AA35" i="6" s="1"/>
  <c r="AA21" i="5"/>
  <c r="AA35" i="5" s="1"/>
  <c r="AA20" i="1"/>
  <c r="G39" i="1"/>
  <c r="F39" i="10" l="1"/>
  <c r="W20" i="10"/>
  <c r="F39" i="9"/>
  <c r="W20" i="9"/>
  <c r="W21" i="8"/>
  <c r="W25" i="8"/>
  <c r="H39" i="7"/>
  <c r="AE20" i="7"/>
  <c r="H39" i="6"/>
  <c r="AE20" i="6"/>
  <c r="H39" i="5"/>
  <c r="AE20" i="5"/>
  <c r="AA21" i="1"/>
  <c r="AA35" i="1"/>
  <c r="W21" i="10" l="1"/>
  <c r="W25" i="10" s="1"/>
  <c r="W21" i="9"/>
  <c r="W25" i="9" s="1"/>
  <c r="W27" i="8"/>
  <c r="W35" i="8" s="1"/>
  <c r="W26" i="8"/>
  <c r="AE21" i="7"/>
  <c r="AE35" i="7" s="1"/>
  <c r="AE21" i="6"/>
  <c r="AE35" i="6" s="1"/>
  <c r="AE21" i="5"/>
  <c r="AE35" i="5" s="1"/>
  <c r="H39" i="1"/>
  <c r="AE20" i="1"/>
  <c r="AE21" i="1" s="1"/>
  <c r="AE35" i="1" s="1"/>
  <c r="I39" i="1" s="1"/>
  <c r="AI20" i="1"/>
  <c r="AI21" i="1" s="1"/>
  <c r="W27" i="10" l="1"/>
  <c r="W35" i="10" s="1"/>
  <c r="W26" i="10"/>
  <c r="W26" i="9"/>
  <c r="W27" i="9" s="1"/>
  <c r="W35" i="9" s="1"/>
  <c r="I39" i="7"/>
  <c r="AI20" i="7"/>
  <c r="I39" i="6"/>
  <c r="AI20" i="6"/>
  <c r="I39" i="5"/>
  <c r="AI20" i="5"/>
  <c r="AI35" i="1"/>
  <c r="J39" i="1"/>
  <c r="AM20" i="1"/>
  <c r="AM21" i="1" s="1"/>
  <c r="G39" i="10" l="1"/>
  <c r="AA20" i="10"/>
  <c r="G39" i="9"/>
  <c r="AA20" i="9"/>
  <c r="AA20" i="8"/>
  <c r="G39" i="8"/>
  <c r="AI21" i="7"/>
  <c r="AI35" i="7" s="1"/>
  <c r="AI21" i="6"/>
  <c r="AI35" i="6" s="1"/>
  <c r="AI21" i="5"/>
  <c r="AI35" i="5" s="1"/>
  <c r="AM35" i="1"/>
  <c r="AA21" i="10" l="1"/>
  <c r="AA25" i="10" s="1"/>
  <c r="AA21" i="9"/>
  <c r="AA25" i="9" s="1"/>
  <c r="AA21" i="8"/>
  <c r="AA25" i="8"/>
  <c r="J39" i="7"/>
  <c r="AM20" i="7"/>
  <c r="J39" i="6"/>
  <c r="AM20" i="6"/>
  <c r="J39" i="5"/>
  <c r="AM20" i="5"/>
  <c r="AQ20" i="1"/>
  <c r="AQ21" i="1" s="1"/>
  <c r="K39" i="1"/>
  <c r="AA27" i="10" l="1"/>
  <c r="AA35" i="10" s="1"/>
  <c r="AA26" i="10"/>
  <c r="AA26" i="9"/>
  <c r="AA27" i="9" s="1"/>
  <c r="AA35" i="9" s="1"/>
  <c r="AA27" i="8"/>
  <c r="AA35" i="8" s="1"/>
  <c r="AA26" i="8"/>
  <c r="AM21" i="7"/>
  <c r="AM35" i="7" s="1"/>
  <c r="AM21" i="6"/>
  <c r="AM35" i="6" s="1"/>
  <c r="AM21" i="5"/>
  <c r="AM35" i="5" s="1"/>
  <c r="AQ35" i="1"/>
  <c r="H39" i="10" l="1"/>
  <c r="AE20" i="10"/>
  <c r="H39" i="9"/>
  <c r="AE20" i="9"/>
  <c r="K39" i="7"/>
  <c r="AQ20" i="7"/>
  <c r="K39" i="6"/>
  <c r="AQ20" i="6"/>
  <c r="K39" i="5"/>
  <c r="AQ20" i="5"/>
  <c r="AU20" i="1"/>
  <c r="AU21" i="1" s="1"/>
  <c r="L39" i="1"/>
  <c r="AE21" i="10" l="1"/>
  <c r="AE25" i="10" s="1"/>
  <c r="AE21" i="9"/>
  <c r="AE25" i="9" s="1"/>
  <c r="AE20" i="8"/>
  <c r="H39" i="8"/>
  <c r="AQ21" i="7"/>
  <c r="AQ35" i="7" s="1"/>
  <c r="AQ21" i="6"/>
  <c r="AQ35" i="6" s="1"/>
  <c r="AQ21" i="5"/>
  <c r="AQ35" i="5" s="1"/>
  <c r="AU35" i="1"/>
  <c r="AE26" i="10" l="1"/>
  <c r="AE27" i="10" s="1"/>
  <c r="AE35" i="10" s="1"/>
  <c r="AE27" i="9"/>
  <c r="AE35" i="9" s="1"/>
  <c r="AE26" i="9"/>
  <c r="AE21" i="8"/>
  <c r="AE25" i="8"/>
  <c r="L39" i="7"/>
  <c r="AU20" i="7"/>
  <c r="L39" i="6"/>
  <c r="AU20" i="6"/>
  <c r="L39" i="5"/>
  <c r="AU20" i="5"/>
  <c r="M39" i="1"/>
  <c r="AY20" i="1"/>
  <c r="AY21" i="1" s="1"/>
  <c r="I39" i="10" l="1"/>
  <c r="AI20" i="10"/>
  <c r="I39" i="9"/>
  <c r="AI20" i="9"/>
  <c r="AE26" i="8"/>
  <c r="AU21" i="7"/>
  <c r="AU35" i="7" s="1"/>
  <c r="AU21" i="6"/>
  <c r="AU35" i="6" s="1"/>
  <c r="AU21" i="5"/>
  <c r="AU35" i="5" s="1"/>
  <c r="AY35" i="1"/>
  <c r="AI21" i="10" l="1"/>
  <c r="AI25" i="10" s="1"/>
  <c r="AI21" i="9"/>
  <c r="AI25" i="9" s="1"/>
  <c r="AE27" i="8"/>
  <c r="AE35" i="8" s="1"/>
  <c r="M39" i="7"/>
  <c r="AY20" i="7"/>
  <c r="M39" i="6"/>
  <c r="AY20" i="6"/>
  <c r="M39" i="5"/>
  <c r="AY20" i="5"/>
  <c r="N39" i="1"/>
  <c r="BC20" i="1"/>
  <c r="AI26" i="10" l="1"/>
  <c r="AI27" i="10" s="1"/>
  <c r="AI35" i="10" s="1"/>
  <c r="AI27" i="9"/>
  <c r="AI35" i="9" s="1"/>
  <c r="AI26" i="9"/>
  <c r="AI20" i="8"/>
  <c r="I39" i="8"/>
  <c r="AY21" i="7"/>
  <c r="AY35" i="7" s="1"/>
  <c r="AY21" i="6"/>
  <c r="AY35" i="6" s="1"/>
  <c r="AY21" i="5"/>
  <c r="AY35" i="5" s="1"/>
  <c r="BC21" i="1"/>
  <c r="BC35" i="1" s="1"/>
  <c r="J39" i="10" l="1"/>
  <c r="AM20" i="10"/>
  <c r="J39" i="9"/>
  <c r="AM20" i="9"/>
  <c r="AI21" i="8"/>
  <c r="AI25" i="8"/>
  <c r="N39" i="7"/>
  <c r="BC20" i="7"/>
  <c r="N39" i="6"/>
  <c r="BC20" i="6"/>
  <c r="N39" i="5"/>
  <c r="BC20" i="5"/>
  <c r="O39" i="1"/>
  <c r="BG20" i="1"/>
  <c r="BG21" i="1" s="1"/>
  <c r="AM21" i="10" l="1"/>
  <c r="AM25" i="10" s="1"/>
  <c r="AM21" i="9"/>
  <c r="AM25" i="9" s="1"/>
  <c r="AI27" i="8"/>
  <c r="AI35" i="8" s="1"/>
  <c r="AI26" i="8"/>
  <c r="BC21" i="7"/>
  <c r="BC35" i="7" s="1"/>
  <c r="BC21" i="6"/>
  <c r="BC35" i="6" s="1"/>
  <c r="BC21" i="5"/>
  <c r="BC35" i="5" s="1"/>
  <c r="BG35" i="1"/>
  <c r="P39" i="1"/>
  <c r="BK20" i="1"/>
  <c r="BK21" i="1" s="1"/>
  <c r="AM26" i="10" l="1"/>
  <c r="AM27" i="10" s="1"/>
  <c r="AM35" i="10" s="1"/>
  <c r="AM27" i="9"/>
  <c r="AM35" i="9" s="1"/>
  <c r="AM26" i="9"/>
  <c r="O39" i="7"/>
  <c r="BG20" i="7"/>
  <c r="O39" i="6"/>
  <c r="BG20" i="6"/>
  <c r="O39" i="5"/>
  <c r="BG20" i="5"/>
  <c r="BK35" i="1"/>
  <c r="K39" i="10" l="1"/>
  <c r="AQ20" i="10"/>
  <c r="K39" i="9"/>
  <c r="AQ20" i="9"/>
  <c r="AM20" i="8"/>
  <c r="J39" i="8"/>
  <c r="BG21" i="7"/>
  <c r="BG35" i="7" s="1"/>
  <c r="BG21" i="6"/>
  <c r="BG35" i="6" s="1"/>
  <c r="BG21" i="5"/>
  <c r="BG35" i="5" s="1"/>
  <c r="Q39" i="1"/>
  <c r="BO20" i="1"/>
  <c r="AQ21" i="10" l="1"/>
  <c r="AQ25" i="10" s="1"/>
  <c r="AQ21" i="9"/>
  <c r="AQ25" i="9" s="1"/>
  <c r="AM21" i="8"/>
  <c r="AM25" i="8"/>
  <c r="P39" i="7"/>
  <c r="BK20" i="7"/>
  <c r="P39" i="6"/>
  <c r="BK20" i="6"/>
  <c r="P39" i="5"/>
  <c r="BK20" i="5"/>
  <c r="BO21" i="1"/>
  <c r="BO35" i="1" s="1"/>
  <c r="AQ26" i="10" l="1"/>
  <c r="AQ27" i="10" s="1"/>
  <c r="AQ35" i="10" s="1"/>
  <c r="AQ27" i="9"/>
  <c r="AQ35" i="9" s="1"/>
  <c r="AQ26" i="9"/>
  <c r="AM26" i="8"/>
  <c r="BK21" i="7"/>
  <c r="BK35" i="7" s="1"/>
  <c r="BK21" i="6"/>
  <c r="BK35" i="6" s="1"/>
  <c r="BK21" i="5"/>
  <c r="BK35" i="5" s="1"/>
  <c r="R39" i="1"/>
  <c r="BS20" i="1"/>
  <c r="BS21" i="1" s="1"/>
  <c r="L39" i="10" l="1"/>
  <c r="AU20" i="10"/>
  <c r="L39" i="9"/>
  <c r="AU20" i="9"/>
  <c r="AM27" i="8"/>
  <c r="AM35" i="8" s="1"/>
  <c r="Q39" i="7"/>
  <c r="BO20" i="7"/>
  <c r="Q39" i="6"/>
  <c r="BO20" i="6"/>
  <c r="Q39" i="5"/>
  <c r="BO20" i="5"/>
  <c r="BS35" i="1"/>
  <c r="S39" i="1"/>
  <c r="BW20" i="1"/>
  <c r="BW21" i="1" s="1"/>
  <c r="AU21" i="10" l="1"/>
  <c r="AU25" i="10" s="1"/>
  <c r="AU21" i="9"/>
  <c r="AU25" i="9" s="1"/>
  <c r="AQ20" i="8"/>
  <c r="K39" i="8"/>
  <c r="BO21" i="7"/>
  <c r="BO35" i="7" s="1"/>
  <c r="BO21" i="6"/>
  <c r="BO35" i="6" s="1"/>
  <c r="BO21" i="5"/>
  <c r="BO35" i="5" s="1"/>
  <c r="BW35" i="1"/>
  <c r="AU26" i="10" l="1"/>
  <c r="AU27" i="10" s="1"/>
  <c r="AU35" i="10" s="1"/>
  <c r="AU27" i="9"/>
  <c r="AU35" i="9" s="1"/>
  <c r="AU26" i="9"/>
  <c r="AQ21" i="8"/>
  <c r="AQ25" i="8" s="1"/>
  <c r="R39" i="7"/>
  <c r="BS20" i="7"/>
  <c r="R39" i="6"/>
  <c r="BS20" i="6"/>
  <c r="R39" i="5"/>
  <c r="BS20" i="5"/>
  <c r="T39" i="1"/>
  <c r="CA20" i="1"/>
  <c r="M39" i="10" l="1"/>
  <c r="AY20" i="10"/>
  <c r="M39" i="9"/>
  <c r="AY20" i="9"/>
  <c r="AQ26" i="8"/>
  <c r="BS21" i="7"/>
  <c r="BS35" i="7" s="1"/>
  <c r="BS21" i="6"/>
  <c r="BS35" i="6" s="1"/>
  <c r="BS21" i="5"/>
  <c r="BS35" i="5" s="1"/>
  <c r="CA21" i="1"/>
  <c r="CA35" i="1" s="1"/>
  <c r="AY21" i="10" l="1"/>
  <c r="AY25" i="10" s="1"/>
  <c r="AY21" i="9"/>
  <c r="AY25" i="9" s="1"/>
  <c r="AQ27" i="8"/>
  <c r="AQ35" i="8" s="1"/>
  <c r="S39" i="7"/>
  <c r="BW20" i="7"/>
  <c r="S39" i="6"/>
  <c r="BW20" i="6"/>
  <c r="S39" i="5"/>
  <c r="BW20" i="5"/>
  <c r="CE20" i="1"/>
  <c r="CE21" i="1" s="1"/>
  <c r="U39" i="1"/>
  <c r="CE35" i="1"/>
  <c r="AY26" i="10" l="1"/>
  <c r="AY27" i="10" s="1"/>
  <c r="AY35" i="10" s="1"/>
  <c r="AY27" i="9"/>
  <c r="AY35" i="9" s="1"/>
  <c r="AY26" i="9"/>
  <c r="AU20" i="8"/>
  <c r="L39" i="8"/>
  <c r="BW21" i="7"/>
  <c r="BW35" i="7" s="1"/>
  <c r="BW21" i="6"/>
  <c r="BW35" i="6" s="1"/>
  <c r="BW21" i="5"/>
  <c r="BW35" i="5" s="1"/>
  <c r="V39" i="1"/>
  <c r="CI20" i="1"/>
  <c r="N39" i="10" l="1"/>
  <c r="BC20" i="10"/>
  <c r="N39" i="9"/>
  <c r="BC20" i="9"/>
  <c r="AU21" i="8"/>
  <c r="AU25" i="8" s="1"/>
  <c r="T39" i="7"/>
  <c r="CA20" i="7"/>
  <c r="T39" i="6"/>
  <c r="CA20" i="6"/>
  <c r="T39" i="5"/>
  <c r="CA20" i="5"/>
  <c r="CI21" i="1"/>
  <c r="CI35" i="1" s="1"/>
  <c r="BC21" i="10" l="1"/>
  <c r="BC25" i="10" s="1"/>
  <c r="BC21" i="9"/>
  <c r="BC25" i="9" s="1"/>
  <c r="AU26" i="8"/>
  <c r="AU27" i="8" s="1"/>
  <c r="AU35" i="8" s="1"/>
  <c r="CA21" i="7"/>
  <c r="CA35" i="7" s="1"/>
  <c r="CA21" i="6"/>
  <c r="CA35" i="6" s="1"/>
  <c r="CA21" i="5"/>
  <c r="CA35" i="5" s="1"/>
  <c r="CM20" i="1"/>
  <c r="CM21" i="1" s="1"/>
  <c r="W39" i="1"/>
  <c r="CM35" i="1"/>
  <c r="BC26" i="10" l="1"/>
  <c r="BC27" i="10" s="1"/>
  <c r="BC35" i="10" s="1"/>
  <c r="BC27" i="9"/>
  <c r="BC35" i="9" s="1"/>
  <c r="BC26" i="9"/>
  <c r="AY20" i="8"/>
  <c r="M39" i="8"/>
  <c r="U39" i="7"/>
  <c r="CE20" i="7"/>
  <c r="U39" i="6"/>
  <c r="CE20" i="6"/>
  <c r="U39" i="5"/>
  <c r="CE20" i="5"/>
  <c r="X39" i="1"/>
  <c r="CQ20" i="1"/>
  <c r="CQ21" i="1" s="1"/>
  <c r="O39" i="10" l="1"/>
  <c r="BG20" i="10"/>
  <c r="O39" i="9"/>
  <c r="BG20" i="9"/>
  <c r="AY21" i="8"/>
  <c r="AY25" i="8" s="1"/>
  <c r="CE21" i="7"/>
  <c r="CE35" i="7" s="1"/>
  <c r="CE21" i="6"/>
  <c r="CE35" i="6" s="1"/>
  <c r="CE21" i="5"/>
  <c r="CE35" i="5" s="1"/>
  <c r="CQ35" i="1"/>
  <c r="BG21" i="10" l="1"/>
  <c r="BG25" i="10" s="1"/>
  <c r="BG21" i="9"/>
  <c r="BG25" i="9" s="1"/>
  <c r="AY26" i="8"/>
  <c r="AY27" i="8" s="1"/>
  <c r="AY35" i="8" s="1"/>
  <c r="V39" i="7"/>
  <c r="CI20" i="7"/>
  <c r="V39" i="6"/>
  <c r="CI20" i="6"/>
  <c r="V39" i="5"/>
  <c r="CI20" i="5"/>
  <c r="CU20" i="1"/>
  <c r="CU21" i="1" s="1"/>
  <c r="Y39" i="1"/>
  <c r="BG26" i="10" l="1"/>
  <c r="BG27" i="10" s="1"/>
  <c r="BG35" i="10" s="1"/>
  <c r="BG27" i="9"/>
  <c r="BG35" i="9" s="1"/>
  <c r="BG26" i="9"/>
  <c r="CI21" i="7"/>
  <c r="CI35" i="7" s="1"/>
  <c r="CI21" i="6"/>
  <c r="CI35" i="6" s="1"/>
  <c r="CI21" i="5"/>
  <c r="CI35" i="5" s="1"/>
  <c r="CU35" i="1"/>
  <c r="Z39" i="1" s="1"/>
  <c r="C43" i="1" s="1"/>
  <c r="P39" i="10" l="1"/>
  <c r="BK20" i="10"/>
  <c r="P39" i="9"/>
  <c r="BK20" i="9"/>
  <c r="BC20" i="8"/>
  <c r="N39" i="8"/>
  <c r="W39" i="7"/>
  <c r="CM20" i="7"/>
  <c r="W39" i="6"/>
  <c r="CM20" i="6"/>
  <c r="W39" i="5"/>
  <c r="CM20" i="5"/>
  <c r="BK21" i="10" l="1"/>
  <c r="BK25" i="10" s="1"/>
  <c r="BK21" i="9"/>
  <c r="BK25" i="9" s="1"/>
  <c r="BC21" i="8"/>
  <c r="BC25" i="8" s="1"/>
  <c r="CM21" i="7"/>
  <c r="CM35" i="7" s="1"/>
  <c r="CM21" i="6"/>
  <c r="CM35" i="6" s="1"/>
  <c r="CM21" i="5"/>
  <c r="CM35" i="5" s="1"/>
  <c r="BK26" i="10" l="1"/>
  <c r="BK27" i="10" s="1"/>
  <c r="BK35" i="10" s="1"/>
  <c r="BK27" i="9"/>
  <c r="BK35" i="9" s="1"/>
  <c r="BK26" i="9"/>
  <c r="BC26" i="8"/>
  <c r="X39" i="7"/>
  <c r="CQ20" i="7"/>
  <c r="X39" i="6"/>
  <c r="CQ20" i="6"/>
  <c r="X39" i="5"/>
  <c r="CQ20" i="5"/>
  <c r="Q39" i="10" l="1"/>
  <c r="BO20" i="10"/>
  <c r="Q39" i="9"/>
  <c r="BO20" i="9"/>
  <c r="BC27" i="8"/>
  <c r="BC35" i="8" s="1"/>
  <c r="CQ21" i="7"/>
  <c r="CQ35" i="7" s="1"/>
  <c r="CQ21" i="6"/>
  <c r="CQ35" i="6" s="1"/>
  <c r="CQ21" i="5"/>
  <c r="CQ35" i="5" s="1"/>
  <c r="BO21" i="10" l="1"/>
  <c r="BO25" i="10" s="1"/>
  <c r="BO21" i="9"/>
  <c r="BO25" i="9" s="1"/>
  <c r="BG20" i="8"/>
  <c r="O39" i="8"/>
  <c r="Y39" i="7"/>
  <c r="CU20" i="7"/>
  <c r="Y39" i="6"/>
  <c r="CU20" i="6"/>
  <c r="Y39" i="5"/>
  <c r="CU20" i="5"/>
  <c r="BO26" i="10" l="1"/>
  <c r="BO27" i="10" s="1"/>
  <c r="BO35" i="10" s="1"/>
  <c r="BO26" i="9"/>
  <c r="BO27" i="9" s="1"/>
  <c r="BO35" i="9" s="1"/>
  <c r="BG21" i="8"/>
  <c r="BG25" i="8" s="1"/>
  <c r="CU21" i="7"/>
  <c r="CU35" i="7" s="1"/>
  <c r="Z39" i="7" s="1"/>
  <c r="C43" i="7" s="1"/>
  <c r="CU21" i="6"/>
  <c r="CU35" i="6" s="1"/>
  <c r="Z39" i="6" s="1"/>
  <c r="C43" i="6" s="1"/>
  <c r="CU21" i="5"/>
  <c r="CU35" i="5" s="1"/>
  <c r="Z39" i="5" s="1"/>
  <c r="C43" i="5" s="1"/>
  <c r="R39" i="10" l="1"/>
  <c r="BS20" i="10"/>
  <c r="R39" i="9"/>
  <c r="BS20" i="9"/>
  <c r="BG26" i="8"/>
  <c r="BS21" i="10" l="1"/>
  <c r="BS25" i="10" s="1"/>
  <c r="BS21" i="9"/>
  <c r="BS25" i="9" s="1"/>
  <c r="BG27" i="8"/>
  <c r="BG35" i="8" s="1"/>
  <c r="BS27" i="10" l="1"/>
  <c r="BS35" i="10" s="1"/>
  <c r="BS26" i="10"/>
  <c r="BS26" i="9"/>
  <c r="BS27" i="9" s="1"/>
  <c r="BS35" i="9" s="1"/>
  <c r="BK20" i="8"/>
  <c r="P39" i="8"/>
  <c r="S39" i="10" l="1"/>
  <c r="BW20" i="10"/>
  <c r="S39" i="9"/>
  <c r="BW20" i="9"/>
  <c r="BK21" i="8"/>
  <c r="BK25" i="8" s="1"/>
  <c r="BW21" i="10" l="1"/>
  <c r="BW25" i="10" s="1"/>
  <c r="BW21" i="9"/>
  <c r="BW25" i="9" s="1"/>
  <c r="BK26" i="8"/>
  <c r="BW26" i="10" l="1"/>
  <c r="BW27" i="10" s="1"/>
  <c r="BW35" i="10" s="1"/>
  <c r="BW26" i="9"/>
  <c r="BW27" i="9" s="1"/>
  <c r="BW35" i="9" s="1"/>
  <c r="BK27" i="8"/>
  <c r="BK35" i="8" s="1"/>
  <c r="T39" i="10" l="1"/>
  <c r="CA20" i="10"/>
  <c r="T39" i="9"/>
  <c r="CA20" i="9"/>
  <c r="BO20" i="8"/>
  <c r="Q39" i="8"/>
  <c r="CA21" i="10" l="1"/>
  <c r="CA25" i="10" s="1"/>
  <c r="CA21" i="9"/>
  <c r="CA25" i="9" s="1"/>
  <c r="BO21" i="8"/>
  <c r="BO25" i="8" s="1"/>
  <c r="CA26" i="10" l="1"/>
  <c r="CA27" i="10" s="1"/>
  <c r="CA35" i="10" s="1"/>
  <c r="CA26" i="9"/>
  <c r="CA27" i="9" s="1"/>
  <c r="CA35" i="9" s="1"/>
  <c r="BO26" i="8"/>
  <c r="U39" i="10" l="1"/>
  <c r="CE20" i="10"/>
  <c r="U39" i="9"/>
  <c r="CE20" i="9"/>
  <c r="BO27" i="8"/>
  <c r="BO35" i="8" s="1"/>
  <c r="CE21" i="10" l="1"/>
  <c r="CE25" i="10" s="1"/>
  <c r="CE21" i="9"/>
  <c r="CE25" i="9" s="1"/>
  <c r="BS20" i="8"/>
  <c r="R39" i="8"/>
  <c r="CE26" i="10" l="1"/>
  <c r="CE27" i="10" s="1"/>
  <c r="CE35" i="10" s="1"/>
  <c r="CE26" i="9"/>
  <c r="CE27" i="9" s="1"/>
  <c r="CE35" i="9" s="1"/>
  <c r="BS21" i="8"/>
  <c r="BS25" i="8" s="1"/>
  <c r="V39" i="10" l="1"/>
  <c r="CI20" i="10"/>
  <c r="V39" i="9"/>
  <c r="CI20" i="9"/>
  <c r="BS26" i="8"/>
  <c r="CI21" i="10" l="1"/>
  <c r="CI25" i="10" s="1"/>
  <c r="CI21" i="9"/>
  <c r="CI25" i="9" s="1"/>
  <c r="BS27" i="8"/>
  <c r="BS35" i="8" s="1"/>
  <c r="CI26" i="10" l="1"/>
  <c r="CI27" i="10" s="1"/>
  <c r="CI35" i="10" s="1"/>
  <c r="CI27" i="9"/>
  <c r="CI35" i="9" s="1"/>
  <c r="CI26" i="9"/>
  <c r="BW20" i="8"/>
  <c r="S39" i="8"/>
  <c r="W39" i="10" l="1"/>
  <c r="CM20" i="10"/>
  <c r="W39" i="9"/>
  <c r="CM20" i="9"/>
  <c r="BW21" i="8"/>
  <c r="BW25" i="8" s="1"/>
  <c r="BW26" i="8" s="1"/>
  <c r="BW27" i="8" s="1"/>
  <c r="BW35" i="8" s="1"/>
  <c r="CM21" i="10" l="1"/>
  <c r="CM25" i="10" s="1"/>
  <c r="CM21" i="9"/>
  <c r="CM25" i="9" s="1"/>
  <c r="CA20" i="8"/>
  <c r="CM26" i="10" l="1"/>
  <c r="CM27" i="10" s="1"/>
  <c r="CM35" i="10" s="1"/>
  <c r="CM27" i="9"/>
  <c r="CM35" i="9" s="1"/>
  <c r="CM26" i="9"/>
  <c r="CA21" i="8"/>
  <c r="CA25" i="8" s="1"/>
  <c r="T39" i="8"/>
  <c r="X39" i="10" l="1"/>
  <c r="CQ20" i="10"/>
  <c r="X39" i="9"/>
  <c r="CQ20" i="9"/>
  <c r="CA26" i="8"/>
  <c r="CQ21" i="10" l="1"/>
  <c r="CQ25" i="10" s="1"/>
  <c r="CQ21" i="9"/>
  <c r="CQ25" i="9" s="1"/>
  <c r="CA27" i="8"/>
  <c r="CA35" i="8" s="1"/>
  <c r="CQ26" i="10" l="1"/>
  <c r="CQ27" i="10" s="1"/>
  <c r="CQ35" i="10" s="1"/>
  <c r="CQ27" i="9"/>
  <c r="CQ35" i="9" s="1"/>
  <c r="CQ26" i="9"/>
  <c r="U39" i="8"/>
  <c r="CE20" i="8"/>
  <c r="Y39" i="10" l="1"/>
  <c r="CU20" i="10"/>
  <c r="Y39" i="9"/>
  <c r="CU20" i="9"/>
  <c r="CE21" i="8"/>
  <c r="CE25" i="8" s="1"/>
  <c r="CU21" i="10" l="1"/>
  <c r="CU25" i="10" s="1"/>
  <c r="CU21" i="9"/>
  <c r="CU25" i="9" s="1"/>
  <c r="CE26" i="8"/>
  <c r="CU26" i="10" l="1"/>
  <c r="CU27" i="10" s="1"/>
  <c r="CU35" i="10" s="1"/>
  <c r="Z39" i="10" s="1"/>
  <c r="C43" i="10" s="1"/>
  <c r="CU27" i="9"/>
  <c r="CU35" i="9" s="1"/>
  <c r="Z39" i="9" s="1"/>
  <c r="C43" i="9" s="1"/>
  <c r="CU26" i="9"/>
  <c r="CE27" i="8"/>
  <c r="CE35" i="8" s="1"/>
  <c r="CI20" i="8" l="1"/>
  <c r="V39" i="8"/>
  <c r="CI21" i="8" l="1"/>
  <c r="CI25" i="8" s="1"/>
  <c r="CI26" i="8" l="1"/>
  <c r="CI27" i="8" l="1"/>
  <c r="CI35" i="8" s="1"/>
  <c r="W39" i="8" l="1"/>
  <c r="CM20" i="8"/>
  <c r="CM21" i="8" l="1"/>
  <c r="CM25" i="8" s="1"/>
  <c r="CM26" i="8" l="1"/>
  <c r="CM27" i="8" l="1"/>
  <c r="CM35" i="8" s="1"/>
  <c r="CQ20" i="8" l="1"/>
  <c r="X39" i="8"/>
  <c r="CQ21" i="8" l="1"/>
  <c r="CQ25" i="8" s="1"/>
  <c r="CQ26" i="8" l="1"/>
  <c r="CQ27" i="8" l="1"/>
  <c r="CQ35" i="8" s="1"/>
  <c r="CU20" i="8" l="1"/>
  <c r="Y39" i="8"/>
  <c r="CU21" i="8" l="1"/>
  <c r="CU25" i="8" s="1"/>
  <c r="CU27" i="8" l="1"/>
  <c r="CU35" i="8" s="1"/>
  <c r="CU26" i="8"/>
  <c r="Z39" i="8" l="1"/>
  <c r="C43" i="8" s="1"/>
</calcChain>
</file>

<file path=xl/sharedStrings.xml><?xml version="1.0" encoding="utf-8"?>
<sst xmlns="http://schemas.openxmlformats.org/spreadsheetml/2006/main" count="1329" uniqueCount="49">
  <si>
    <t>Laufz. Monate</t>
  </si>
  <si>
    <t>Marchzins pro Jahr:</t>
  </si>
  <si>
    <t>1. Jahr</t>
  </si>
  <si>
    <t>Raten</t>
  </si>
  <si>
    <t>Guthaben Jahresende</t>
  </si>
  <si>
    <t>2. Jahr</t>
  </si>
  <si>
    <t>Übertrag 1. Jahr</t>
  </si>
  <si>
    <t>Zins vom Übertrag</t>
  </si>
  <si>
    <t>3. Jahr</t>
  </si>
  <si>
    <t>4. Jahr</t>
  </si>
  <si>
    <t>5. Jahr</t>
  </si>
  <si>
    <t>Übertrag 2. Jahr</t>
  </si>
  <si>
    <t>Übertrag 3. Jahr</t>
  </si>
  <si>
    <t>Übertrag 4. Jahr</t>
  </si>
  <si>
    <t>6. Jahr</t>
  </si>
  <si>
    <t>7. Jahr</t>
  </si>
  <si>
    <t>8. Jahr</t>
  </si>
  <si>
    <t>9. Jahr</t>
  </si>
  <si>
    <t>10. Jahr</t>
  </si>
  <si>
    <t>11. Jahr</t>
  </si>
  <si>
    <t>12. Jahr</t>
  </si>
  <si>
    <t>13. Jahr</t>
  </si>
  <si>
    <t>14. Jahr</t>
  </si>
  <si>
    <t>15. Jahr</t>
  </si>
  <si>
    <t>16. Jahr</t>
  </si>
  <si>
    <t>17. Jahr</t>
  </si>
  <si>
    <t>18. Jahr</t>
  </si>
  <si>
    <t>19. Jahr</t>
  </si>
  <si>
    <t>20. Jahr</t>
  </si>
  <si>
    <t>21. Jahr</t>
  </si>
  <si>
    <t>22. Jahr</t>
  </si>
  <si>
    <t>23. Jahr</t>
  </si>
  <si>
    <t>24. Jahr</t>
  </si>
  <si>
    <t>25. Jahr</t>
  </si>
  <si>
    <t>rote</t>
  </si>
  <si>
    <t>linie</t>
  </si>
  <si>
    <t>grüne</t>
  </si>
  <si>
    <t>blaue</t>
  </si>
  <si>
    <t>Sparplan:</t>
  </si>
  <si>
    <t>p = 1,5%</t>
  </si>
  <si>
    <t>Zinsfaktor</t>
  </si>
  <si>
    <t>Zinssatz</t>
  </si>
  <si>
    <t>p = 2,5%</t>
  </si>
  <si>
    <t>p = 5%</t>
  </si>
  <si>
    <t>Sum. Zinsen</t>
  </si>
  <si>
    <t>E25 - Verr.St</t>
  </si>
  <si>
    <t>Prüfung</t>
  </si>
  <si>
    <t>p = 10%</t>
  </si>
  <si>
    <t>p = 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</si>
</sst>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charset val="238"/>
      <scheme val="minor"/>
    </font>
    <font>
      <b/>
      <sz val="11"/>
      <color theme="1"/>
      <name val="Calibri"/>
      <family val="2"/>
      <scheme val="minor"/>
    </font>
    <font>
      <b/>
      <i/>
      <sz val="11"/>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rgb="FF92D050"/>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right/>
      <top/>
      <bottom style="medium">
        <color rgb="FFC00000"/>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s>
  <cellStyleXfs count="1">
    <xf numFmtId="0" fontId="0" fillId="0" borderId="0"/>
  </cellStyleXfs>
  <cellXfs count="38">
    <xf numFmtId="0" fontId="0" fillId="0" borderId="0" xfId="0"/>
    <xf numFmtId="164" fontId="0" fillId="0" borderId="0" xfId="0" applyNumberFormat="1"/>
    <xf numFmtId="0" fontId="1" fillId="0" borderId="0" xfId="0" applyFont="1"/>
    <xf numFmtId="0" fontId="0" fillId="2" borderId="0" xfId="0" applyFill="1"/>
    <xf numFmtId="0" fontId="1" fillId="2" borderId="0" xfId="0" applyFont="1" applyFill="1"/>
    <xf numFmtId="164" fontId="1" fillId="2" borderId="0" xfId="0" applyNumberFormat="1" applyFont="1" applyFill="1"/>
    <xf numFmtId="0" fontId="1" fillId="3" borderId="1" xfId="0" applyFont="1" applyFill="1" applyBorder="1"/>
    <xf numFmtId="0" fontId="1" fillId="4" borderId="0" xfId="0" applyFont="1" applyFill="1"/>
    <xf numFmtId="164" fontId="1" fillId="0" borderId="0" xfId="0" applyNumberFormat="1" applyFont="1"/>
    <xf numFmtId="0" fontId="0" fillId="0" borderId="0" xfId="0" applyBorder="1"/>
    <xf numFmtId="164" fontId="0" fillId="0" borderId="0" xfId="0" applyNumberFormat="1" applyBorder="1"/>
    <xf numFmtId="0" fontId="1" fillId="0" borderId="0" xfId="0" applyFont="1" applyBorder="1"/>
    <xf numFmtId="0" fontId="1" fillId="2" borderId="2" xfId="0" applyFont="1" applyFill="1" applyBorder="1"/>
    <xf numFmtId="0" fontId="0" fillId="0" borderId="2" xfId="0" applyBorder="1"/>
    <xf numFmtId="0" fontId="1" fillId="2" borderId="3" xfId="0" applyFont="1" applyFill="1" applyBorder="1"/>
    <xf numFmtId="0" fontId="0" fillId="0" borderId="4" xfId="0" applyBorder="1"/>
    <xf numFmtId="0" fontId="0" fillId="0" borderId="6" xfId="0" applyBorder="1"/>
    <xf numFmtId="0" fontId="1" fillId="4" borderId="6" xfId="0" applyFont="1" applyFill="1" applyBorder="1"/>
    <xf numFmtId="0" fontId="1" fillId="0" borderId="6" xfId="0" applyFont="1" applyBorder="1"/>
    <xf numFmtId="0" fontId="1" fillId="2" borderId="8" xfId="0" applyFont="1" applyFill="1" applyBorder="1"/>
    <xf numFmtId="0" fontId="2" fillId="2" borderId="4" xfId="0" applyFont="1" applyFill="1" applyBorder="1"/>
    <xf numFmtId="0" fontId="3" fillId="0" borderId="4" xfId="0" applyFont="1" applyBorder="1"/>
    <xf numFmtId="0" fontId="3" fillId="0" borderId="5" xfId="0" applyFont="1" applyBorder="1"/>
    <xf numFmtId="0" fontId="3" fillId="0" borderId="0" xfId="0" applyFont="1" applyBorder="1"/>
    <xf numFmtId="0" fontId="3" fillId="0" borderId="7" xfId="0" applyFont="1" applyBorder="1"/>
    <xf numFmtId="164" fontId="3" fillId="0" borderId="7" xfId="0" applyNumberFormat="1" applyFont="1" applyBorder="1"/>
    <xf numFmtId="0" fontId="2" fillId="2" borderId="2" xfId="0" applyFont="1" applyFill="1" applyBorder="1"/>
    <xf numFmtId="0" fontId="3" fillId="2" borderId="2" xfId="0" applyFont="1" applyFill="1" applyBorder="1"/>
    <xf numFmtId="164" fontId="2" fillId="2" borderId="9" xfId="0" applyNumberFormat="1" applyFont="1" applyFill="1" applyBorder="1"/>
    <xf numFmtId="0" fontId="0" fillId="0" borderId="10" xfId="0" applyBorder="1"/>
    <xf numFmtId="0" fontId="0" fillId="0" borderId="11" xfId="0" applyBorder="1"/>
    <xf numFmtId="0" fontId="0" fillId="0" borderId="12" xfId="0" applyBorder="1"/>
    <xf numFmtId="0" fontId="0" fillId="0" borderId="13" xfId="0" applyBorder="1"/>
    <xf numFmtId="164" fontId="0" fillId="0" borderId="14" xfId="0" applyNumberFormat="1" applyBorder="1"/>
    <xf numFmtId="0" fontId="0" fillId="0" borderId="14" xfId="0" applyBorder="1"/>
    <xf numFmtId="0" fontId="0" fillId="0" borderId="15" xfId="0" applyBorder="1"/>
    <xf numFmtId="0" fontId="0" fillId="0" borderId="16" xfId="0" applyBorder="1"/>
    <xf numFmtId="0" fontId="0" fillId="0" borderId="17" xfId="0" applyBorder="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1"/>
          <c:order val="1"/>
          <c:tx>
            <c:v>Hilfslinie</c:v>
          </c:tx>
          <c:spPr>
            <a:ln w="15875"/>
          </c:spPr>
          <c:xVal>
            <c:numRef>
              <c:f>'Rate 130'!$B$42:$C$42</c:f>
              <c:numCache>
                <c:formatCode>General</c:formatCode>
                <c:ptCount val="2"/>
                <c:pt idx="0">
                  <c:v>1</c:v>
                </c:pt>
                <c:pt idx="1">
                  <c:v>25</c:v>
                </c:pt>
              </c:numCache>
            </c:numRef>
          </c:xVal>
          <c:yVal>
            <c:numRef>
              <c:f>'Rate 130'!$B$43:$C$43</c:f>
              <c:numCache>
                <c:formatCode>0.0</c:formatCode>
                <c:ptCount val="2"/>
                <c:pt idx="0" formatCode="General">
                  <c:v>1572.675</c:v>
                </c:pt>
                <c:pt idx="1">
                  <c:v>47279.365651449116</c:v>
                </c:pt>
              </c:numCache>
            </c:numRef>
          </c:yVal>
          <c:smooth val="0"/>
        </c:ser>
        <c:dLbls>
          <c:showLegendKey val="0"/>
          <c:showVal val="0"/>
          <c:showCatName val="0"/>
          <c:showSerName val="0"/>
          <c:showPercent val="0"/>
          <c:showBubbleSize val="0"/>
        </c:dLbls>
        <c:axId val="175919104"/>
        <c:axId val="175921024"/>
      </c:scatterChart>
      <c:scatterChart>
        <c:scatterStyle val="smoothMarker"/>
        <c:varyColors val="0"/>
        <c:ser>
          <c:idx val="0"/>
          <c:order val="0"/>
          <c:tx>
            <c:v>Sparplan mit Zinseszins</c:v>
          </c:tx>
          <c:spPr>
            <a:ln w="25400"/>
          </c:spPr>
          <c:marker>
            <c:symbol val="diamond"/>
            <c:size val="4"/>
          </c:marker>
          <c:xVal>
            <c:numRef>
              <c:f>'Rate 130'!$B$38:$Z$38</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xVal>
          <c:yVal>
            <c:numRef>
              <c:f>'Rate 130'!$B$39:$Z$39</c:f>
              <c:numCache>
                <c:formatCode>0.0</c:formatCode>
                <c:ptCount val="25"/>
                <c:pt idx="0" formatCode="General">
                  <c:v>1572.675</c:v>
                </c:pt>
                <c:pt idx="1">
                  <c:v>3168.9401250000001</c:v>
                </c:pt>
                <c:pt idx="2">
                  <c:v>4789.1492268749998</c:v>
                </c:pt>
                <c:pt idx="3">
                  <c:v>6433.6614652781254</c:v>
                </c:pt>
                <c:pt idx="4">
                  <c:v>8102.8413872572974</c:v>
                </c:pt>
                <c:pt idx="5">
                  <c:v>9797.0590080661568</c:v>
                </c:pt>
                <c:pt idx="6">
                  <c:v>11516.689893187149</c:v>
                </c:pt>
                <c:pt idx="7">
                  <c:v>13262.115241584956</c:v>
                </c:pt>
                <c:pt idx="8">
                  <c:v>15033.72197020873</c:v>
                </c:pt>
                <c:pt idx="9">
                  <c:v>16831.902799761858</c:v>
                </c:pt>
                <c:pt idx="10">
                  <c:v>18657.056341758285</c:v>
                </c:pt>
                <c:pt idx="11">
                  <c:v>20509.587186884659</c:v>
                </c:pt>
                <c:pt idx="12">
                  <c:v>22389.905994687928</c:v>
                </c:pt>
                <c:pt idx="13">
                  <c:v>24298.429584608246</c:v>
                </c:pt>
                <c:pt idx="14">
                  <c:v>26235.581028377368</c:v>
                </c:pt>
                <c:pt idx="15">
                  <c:v>28201.789743803027</c:v>
                </c:pt>
                <c:pt idx="16">
                  <c:v>30197.491589960071</c:v>
                </c:pt>
                <c:pt idx="17">
                  <c:v>32223.128963809471</c:v>
                </c:pt>
                <c:pt idx="18">
                  <c:v>34279.150898266613</c:v>
                </c:pt>
                <c:pt idx="19">
                  <c:v>36366.013161740615</c:v>
                </c:pt>
                <c:pt idx="20">
                  <c:v>38484.178359166726</c:v>
                </c:pt>
                <c:pt idx="21">
                  <c:v>40634.11603455423</c:v>
                </c:pt>
                <c:pt idx="22">
                  <c:v>42816.302775072545</c:v>
                </c:pt>
                <c:pt idx="23">
                  <c:v>45031.222316698637</c:v>
                </c:pt>
                <c:pt idx="24">
                  <c:v>47279.365651449116</c:v>
                </c:pt>
              </c:numCache>
            </c:numRef>
          </c:yVal>
          <c:smooth val="1"/>
        </c:ser>
        <c:ser>
          <c:idx val="2"/>
          <c:order val="2"/>
          <c:tx>
            <c:v>Sparplan ohne Zinseszins</c:v>
          </c:tx>
          <c:spPr>
            <a:ln w="15875"/>
          </c:spPr>
          <c:marker>
            <c:symbol val="triangle"/>
            <c:size val="4"/>
          </c:marker>
          <c:xVal>
            <c:numRef>
              <c:f>'Rate 130'!$B$46:$Z$46</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xVal>
          <c:yVal>
            <c:numRef>
              <c:f>'Rate 130'!$B$47:$Z$47</c:f>
              <c:numCache>
                <c:formatCode>General</c:formatCode>
                <c:ptCount val="25"/>
                <c:pt idx="0">
                  <c:v>1572.675</c:v>
                </c:pt>
                <c:pt idx="1">
                  <c:v>3145.35</c:v>
                </c:pt>
                <c:pt idx="2">
                  <c:v>4718.0249999999996</c:v>
                </c:pt>
                <c:pt idx="3">
                  <c:v>6290.7</c:v>
                </c:pt>
                <c:pt idx="4">
                  <c:v>7863.375</c:v>
                </c:pt>
                <c:pt idx="5">
                  <c:v>9436.0499999999993</c:v>
                </c:pt>
                <c:pt idx="6">
                  <c:v>11008.725</c:v>
                </c:pt>
                <c:pt idx="7">
                  <c:v>12581.4</c:v>
                </c:pt>
                <c:pt idx="8">
                  <c:v>14154.074999999999</c:v>
                </c:pt>
                <c:pt idx="9">
                  <c:v>15726.75</c:v>
                </c:pt>
                <c:pt idx="10">
                  <c:v>17299.424999999999</c:v>
                </c:pt>
                <c:pt idx="11">
                  <c:v>18872.099999999999</c:v>
                </c:pt>
                <c:pt idx="12">
                  <c:v>20444.774999999998</c:v>
                </c:pt>
                <c:pt idx="13">
                  <c:v>22017.45</c:v>
                </c:pt>
                <c:pt idx="14">
                  <c:v>23590.125</c:v>
                </c:pt>
                <c:pt idx="15">
                  <c:v>25162.799999999999</c:v>
                </c:pt>
                <c:pt idx="16">
                  <c:v>26735.474999999999</c:v>
                </c:pt>
                <c:pt idx="17">
                  <c:v>28308.149999999998</c:v>
                </c:pt>
                <c:pt idx="18">
                  <c:v>29880.825000000001</c:v>
                </c:pt>
                <c:pt idx="19">
                  <c:v>31453.5</c:v>
                </c:pt>
                <c:pt idx="20">
                  <c:v>33026.174999999996</c:v>
                </c:pt>
                <c:pt idx="21">
                  <c:v>34598.85</c:v>
                </c:pt>
                <c:pt idx="22">
                  <c:v>36171.525000000001</c:v>
                </c:pt>
                <c:pt idx="23">
                  <c:v>37744.199999999997</c:v>
                </c:pt>
                <c:pt idx="24">
                  <c:v>39316.875</c:v>
                </c:pt>
              </c:numCache>
            </c:numRef>
          </c:yVal>
          <c:smooth val="1"/>
        </c:ser>
        <c:dLbls>
          <c:showLegendKey val="0"/>
          <c:showVal val="0"/>
          <c:showCatName val="0"/>
          <c:showSerName val="0"/>
          <c:showPercent val="0"/>
          <c:showBubbleSize val="0"/>
        </c:dLbls>
        <c:axId val="175919104"/>
        <c:axId val="175921024"/>
      </c:scatterChart>
      <c:valAx>
        <c:axId val="175919104"/>
        <c:scaling>
          <c:orientation val="minMax"/>
        </c:scaling>
        <c:delete val="0"/>
        <c:axPos val="b"/>
        <c:title>
          <c:tx>
            <c:rich>
              <a:bodyPr/>
              <a:lstStyle/>
              <a:p>
                <a:pPr>
                  <a:defRPr/>
                </a:pPr>
                <a:r>
                  <a:rPr lang="de-CH"/>
                  <a:t>Laufzeit</a:t>
                </a:r>
                <a:r>
                  <a:rPr lang="de-CH" baseline="0"/>
                  <a:t> in Jahren</a:t>
                </a:r>
                <a:endParaRPr lang="de-CH"/>
              </a:p>
            </c:rich>
          </c:tx>
          <c:overlay val="0"/>
        </c:title>
        <c:numFmt formatCode="General" sourceLinked="1"/>
        <c:majorTickMark val="out"/>
        <c:minorTickMark val="none"/>
        <c:tickLblPos val="nextTo"/>
        <c:crossAx val="175921024"/>
        <c:crosses val="autoZero"/>
        <c:crossBetween val="midCat"/>
      </c:valAx>
      <c:valAx>
        <c:axId val="175921024"/>
        <c:scaling>
          <c:orientation val="minMax"/>
        </c:scaling>
        <c:delete val="0"/>
        <c:axPos val="l"/>
        <c:majorGridlines>
          <c:spPr>
            <a:ln w="6350">
              <a:solidFill>
                <a:schemeClr val="bg1">
                  <a:lumMod val="95000"/>
                </a:schemeClr>
              </a:solidFill>
            </a:ln>
          </c:spPr>
        </c:majorGridlines>
        <c:title>
          <c:tx>
            <c:rich>
              <a:bodyPr rot="-5400000" vert="horz"/>
              <a:lstStyle/>
              <a:p>
                <a:pPr>
                  <a:defRPr/>
                </a:pPr>
                <a:r>
                  <a:rPr lang="de-CH"/>
                  <a:t>Kontostand am Jahresende in CHF</a:t>
                </a:r>
              </a:p>
            </c:rich>
          </c:tx>
          <c:overlay val="0"/>
        </c:title>
        <c:numFmt formatCode="General" sourceLinked="1"/>
        <c:majorTickMark val="out"/>
        <c:minorTickMark val="none"/>
        <c:tickLblPos val="nextTo"/>
        <c:crossAx val="175919104"/>
        <c:crosses val="autoZero"/>
        <c:crossBetween val="midCat"/>
      </c:valAx>
    </c:plotArea>
    <c:legend>
      <c:legendPos val="r"/>
      <c:layout>
        <c:manualLayout>
          <c:xMode val="edge"/>
          <c:yMode val="edge"/>
          <c:x val="0.70139526388060602"/>
          <c:y val="0.42753799682899885"/>
          <c:w val="0.2796938117846825"/>
          <c:h val="0.35949485711139945"/>
        </c:manualLayout>
      </c:layout>
      <c:overlay val="1"/>
    </c:legend>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1"/>
          <c:order val="1"/>
          <c:tx>
            <c:v>Hilfslinie</c:v>
          </c:tx>
          <c:spPr>
            <a:ln w="15875"/>
          </c:spPr>
          <c:xVal>
            <c:numRef>
              <c:f>'Rate 500'!$B$42:$C$42</c:f>
              <c:numCache>
                <c:formatCode>General</c:formatCode>
                <c:ptCount val="2"/>
                <c:pt idx="0">
                  <c:v>1</c:v>
                </c:pt>
                <c:pt idx="1">
                  <c:v>25</c:v>
                </c:pt>
              </c:numCache>
            </c:numRef>
          </c:xVal>
          <c:yVal>
            <c:numRef>
              <c:f>'Rate 500'!$B$43:$C$43</c:f>
              <c:numCache>
                <c:formatCode>0.0</c:formatCode>
                <c:ptCount val="2"/>
                <c:pt idx="0" formatCode="General">
                  <c:v>6048.75</c:v>
                </c:pt>
                <c:pt idx="1">
                  <c:v>181843.71404403509</c:v>
                </c:pt>
              </c:numCache>
            </c:numRef>
          </c:yVal>
          <c:smooth val="0"/>
        </c:ser>
        <c:dLbls>
          <c:showLegendKey val="0"/>
          <c:showVal val="0"/>
          <c:showCatName val="0"/>
          <c:showSerName val="0"/>
          <c:showPercent val="0"/>
          <c:showBubbleSize val="0"/>
        </c:dLbls>
        <c:axId val="176078848"/>
        <c:axId val="176080768"/>
      </c:scatterChart>
      <c:scatterChart>
        <c:scatterStyle val="smoothMarker"/>
        <c:varyColors val="0"/>
        <c:ser>
          <c:idx val="0"/>
          <c:order val="0"/>
          <c:tx>
            <c:v>Sparplan mit Zinseszins</c:v>
          </c:tx>
          <c:spPr>
            <a:ln w="25400"/>
          </c:spPr>
          <c:marker>
            <c:symbol val="diamond"/>
            <c:size val="4"/>
          </c:marker>
          <c:xVal>
            <c:numRef>
              <c:f>'Rate 500'!$B$38:$Z$38</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xVal>
          <c:yVal>
            <c:numRef>
              <c:f>'Rate 500'!$B$39:$Z$39</c:f>
              <c:numCache>
                <c:formatCode>0.0</c:formatCode>
                <c:ptCount val="25"/>
                <c:pt idx="0" formatCode="General">
                  <c:v>6048.75</c:v>
                </c:pt>
                <c:pt idx="1">
                  <c:v>12188.231250000001</c:v>
                </c:pt>
                <c:pt idx="2">
                  <c:v>18419.804718750001</c:v>
                </c:pt>
                <c:pt idx="3">
                  <c:v>24744.851789531251</c:v>
                </c:pt>
                <c:pt idx="4">
                  <c:v>31164.774566374221</c:v>
                </c:pt>
                <c:pt idx="5">
                  <c:v>37680.996184869829</c:v>
                </c:pt>
                <c:pt idx="6">
                  <c:v>44294.961127642877</c:v>
                </c:pt>
                <c:pt idx="7">
                  <c:v>51008.135544557517</c:v>
                </c:pt>
                <c:pt idx="8">
                  <c:v>57822.007577725883</c:v>
                </c:pt>
                <c:pt idx="9">
                  <c:v>64738.087691391767</c:v>
                </c:pt>
                <c:pt idx="10">
                  <c:v>71757.909006762638</c:v>
                </c:pt>
                <c:pt idx="11">
                  <c:v>78883.027641864071</c:v>
                </c:pt>
                <c:pt idx="12">
                  <c:v>86115.023056492035</c:v>
                </c:pt>
                <c:pt idx="13">
                  <c:v>93455.498402339421</c:v>
                </c:pt>
                <c:pt idx="14">
                  <c:v>100906.08087837452</c:v>
                </c:pt>
                <c:pt idx="15">
                  <c:v>108468.42209155014</c:v>
                </c:pt>
                <c:pt idx="16">
                  <c:v>116144.19842292339</c:v>
                </c:pt>
                <c:pt idx="17">
                  <c:v>123935.11139926725</c:v>
                </c:pt>
                <c:pt idx="18">
                  <c:v>131842.88807025627</c:v>
                </c:pt>
                <c:pt idx="19">
                  <c:v>139869.28139131013</c:v>
                </c:pt>
                <c:pt idx="20">
                  <c:v>148016.07061217978</c:v>
                </c:pt>
                <c:pt idx="21">
                  <c:v>156285.06167136249</c:v>
                </c:pt>
                <c:pt idx="22">
                  <c:v>164678.08759643292</c:v>
                </c:pt>
                <c:pt idx="23">
                  <c:v>173197.0089103794</c:v>
                </c:pt>
                <c:pt idx="24">
                  <c:v>181843.71404403509</c:v>
                </c:pt>
              </c:numCache>
            </c:numRef>
          </c:yVal>
          <c:smooth val="1"/>
        </c:ser>
        <c:ser>
          <c:idx val="2"/>
          <c:order val="2"/>
          <c:tx>
            <c:v>Sparplan ohne Zinseszins</c:v>
          </c:tx>
          <c:spPr>
            <a:ln w="15875"/>
          </c:spPr>
          <c:marker>
            <c:symbol val="triangle"/>
            <c:size val="4"/>
          </c:marker>
          <c:xVal>
            <c:numRef>
              <c:f>'Rate 500'!$B$46:$Z$46</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xVal>
          <c:yVal>
            <c:numRef>
              <c:f>'Rate 500'!$B$47:$Z$47</c:f>
              <c:numCache>
                <c:formatCode>General</c:formatCode>
                <c:ptCount val="25"/>
                <c:pt idx="0">
                  <c:v>6048.75</c:v>
                </c:pt>
                <c:pt idx="1">
                  <c:v>12097.5</c:v>
                </c:pt>
                <c:pt idx="2">
                  <c:v>18146.25</c:v>
                </c:pt>
                <c:pt idx="3">
                  <c:v>24195</c:v>
                </c:pt>
                <c:pt idx="4">
                  <c:v>30243.75</c:v>
                </c:pt>
                <c:pt idx="5">
                  <c:v>36292.5</c:v>
                </c:pt>
                <c:pt idx="6">
                  <c:v>42341.25</c:v>
                </c:pt>
                <c:pt idx="7">
                  <c:v>48390</c:v>
                </c:pt>
                <c:pt idx="8">
                  <c:v>54438.75</c:v>
                </c:pt>
                <c:pt idx="9">
                  <c:v>60487.5</c:v>
                </c:pt>
                <c:pt idx="10">
                  <c:v>66536.25</c:v>
                </c:pt>
                <c:pt idx="11">
                  <c:v>72585</c:v>
                </c:pt>
                <c:pt idx="12">
                  <c:v>78633.75</c:v>
                </c:pt>
                <c:pt idx="13">
                  <c:v>84682.5</c:v>
                </c:pt>
                <c:pt idx="14">
                  <c:v>90731.25</c:v>
                </c:pt>
                <c:pt idx="15">
                  <c:v>96780</c:v>
                </c:pt>
                <c:pt idx="16">
                  <c:v>102828.75</c:v>
                </c:pt>
                <c:pt idx="17">
                  <c:v>108877.5</c:v>
                </c:pt>
                <c:pt idx="18">
                  <c:v>114926.25</c:v>
                </c:pt>
                <c:pt idx="19">
                  <c:v>120975</c:v>
                </c:pt>
                <c:pt idx="20">
                  <c:v>127023.75</c:v>
                </c:pt>
                <c:pt idx="21">
                  <c:v>133072.5</c:v>
                </c:pt>
                <c:pt idx="22">
                  <c:v>139121.25</c:v>
                </c:pt>
                <c:pt idx="23">
                  <c:v>145170</c:v>
                </c:pt>
                <c:pt idx="24">
                  <c:v>151218.75</c:v>
                </c:pt>
              </c:numCache>
            </c:numRef>
          </c:yVal>
          <c:smooth val="1"/>
        </c:ser>
        <c:dLbls>
          <c:showLegendKey val="0"/>
          <c:showVal val="0"/>
          <c:showCatName val="0"/>
          <c:showSerName val="0"/>
          <c:showPercent val="0"/>
          <c:showBubbleSize val="0"/>
        </c:dLbls>
        <c:axId val="176078848"/>
        <c:axId val="176080768"/>
      </c:scatterChart>
      <c:valAx>
        <c:axId val="176078848"/>
        <c:scaling>
          <c:orientation val="minMax"/>
        </c:scaling>
        <c:delete val="0"/>
        <c:axPos val="b"/>
        <c:title>
          <c:tx>
            <c:rich>
              <a:bodyPr/>
              <a:lstStyle/>
              <a:p>
                <a:pPr>
                  <a:defRPr/>
                </a:pPr>
                <a:r>
                  <a:rPr lang="de-CH"/>
                  <a:t>Laufzeit</a:t>
                </a:r>
                <a:r>
                  <a:rPr lang="de-CH" baseline="0"/>
                  <a:t> in Jahren</a:t>
                </a:r>
                <a:endParaRPr lang="de-CH"/>
              </a:p>
            </c:rich>
          </c:tx>
          <c:overlay val="0"/>
        </c:title>
        <c:numFmt formatCode="General" sourceLinked="1"/>
        <c:majorTickMark val="out"/>
        <c:minorTickMark val="none"/>
        <c:tickLblPos val="nextTo"/>
        <c:crossAx val="176080768"/>
        <c:crosses val="autoZero"/>
        <c:crossBetween val="midCat"/>
      </c:valAx>
      <c:valAx>
        <c:axId val="176080768"/>
        <c:scaling>
          <c:orientation val="minMax"/>
        </c:scaling>
        <c:delete val="0"/>
        <c:axPos val="l"/>
        <c:majorGridlines>
          <c:spPr>
            <a:ln w="6350">
              <a:solidFill>
                <a:schemeClr val="bg1">
                  <a:lumMod val="95000"/>
                </a:schemeClr>
              </a:solidFill>
            </a:ln>
          </c:spPr>
        </c:majorGridlines>
        <c:title>
          <c:tx>
            <c:rich>
              <a:bodyPr rot="-5400000" vert="horz"/>
              <a:lstStyle/>
              <a:p>
                <a:pPr>
                  <a:defRPr/>
                </a:pPr>
                <a:r>
                  <a:rPr lang="de-CH"/>
                  <a:t>Kontostand am Jahresende in CHF</a:t>
                </a:r>
              </a:p>
            </c:rich>
          </c:tx>
          <c:overlay val="0"/>
        </c:title>
        <c:numFmt formatCode="General" sourceLinked="1"/>
        <c:majorTickMark val="out"/>
        <c:minorTickMark val="none"/>
        <c:tickLblPos val="nextTo"/>
        <c:crossAx val="176078848"/>
        <c:crosses val="autoZero"/>
        <c:crossBetween val="midCat"/>
      </c:valAx>
    </c:plotArea>
    <c:legend>
      <c:legendPos val="r"/>
      <c:layout>
        <c:manualLayout>
          <c:xMode val="edge"/>
          <c:yMode val="edge"/>
          <c:x val="0.70139526388060602"/>
          <c:y val="0.42753799682899885"/>
          <c:w val="0.2796938117846825"/>
          <c:h val="0.35949485711139945"/>
        </c:manualLayout>
      </c:layout>
      <c:overlay val="1"/>
    </c:legend>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1"/>
          <c:order val="1"/>
          <c:tx>
            <c:v>Hilfslinie</c:v>
          </c:tx>
          <c:spPr>
            <a:ln w="15875"/>
          </c:spPr>
          <c:xVal>
            <c:numRef>
              <c:f>'Rate 130 p=2.5%'!$B$42:$C$42</c:f>
              <c:numCache>
                <c:formatCode>General</c:formatCode>
                <c:ptCount val="2"/>
                <c:pt idx="0">
                  <c:v>1</c:v>
                </c:pt>
                <c:pt idx="1">
                  <c:v>25</c:v>
                </c:pt>
              </c:numCache>
            </c:numRef>
          </c:xVal>
          <c:yVal>
            <c:numRef>
              <c:f>'Rate 130 p=2.5%'!$B$43:$C$43</c:f>
              <c:numCache>
                <c:formatCode>0.0</c:formatCode>
                <c:ptCount val="2"/>
                <c:pt idx="0" formatCode="General">
                  <c:v>1581.125</c:v>
                </c:pt>
                <c:pt idx="1">
                  <c:v>54007.694498384735</c:v>
                </c:pt>
              </c:numCache>
            </c:numRef>
          </c:yVal>
          <c:smooth val="0"/>
        </c:ser>
        <c:dLbls>
          <c:showLegendKey val="0"/>
          <c:showVal val="0"/>
          <c:showCatName val="0"/>
          <c:showSerName val="0"/>
          <c:showPercent val="0"/>
          <c:showBubbleSize val="0"/>
        </c:dLbls>
        <c:axId val="176171264"/>
        <c:axId val="176173440"/>
      </c:scatterChart>
      <c:scatterChart>
        <c:scatterStyle val="smoothMarker"/>
        <c:varyColors val="0"/>
        <c:ser>
          <c:idx val="0"/>
          <c:order val="0"/>
          <c:tx>
            <c:v>Sparplan mit Zinseszins</c:v>
          </c:tx>
          <c:spPr>
            <a:ln w="25400"/>
          </c:spPr>
          <c:marker>
            <c:symbol val="diamond"/>
            <c:size val="4"/>
          </c:marker>
          <c:xVal>
            <c:numRef>
              <c:f>'Rate 130 p=2.5%'!$B$38:$Z$38</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xVal>
          <c:yVal>
            <c:numRef>
              <c:f>'Rate 130 p=2.5%'!$B$39:$Z$39</c:f>
              <c:numCache>
                <c:formatCode>0.0</c:formatCode>
                <c:ptCount val="25"/>
                <c:pt idx="0" formatCode="General">
                  <c:v>1581.125</c:v>
                </c:pt>
                <c:pt idx="1">
                  <c:v>3201.7781249999998</c:v>
                </c:pt>
                <c:pt idx="2">
                  <c:v>4862.9475781250003</c:v>
                </c:pt>
                <c:pt idx="3">
                  <c:v>6565.6462675781249</c:v>
                </c:pt>
                <c:pt idx="4">
                  <c:v>8310.9124242675789</c:v>
                </c:pt>
                <c:pt idx="5">
                  <c:v>10099.810234874269</c:v>
                </c:pt>
                <c:pt idx="6">
                  <c:v>11933.430490746125</c:v>
                </c:pt>
                <c:pt idx="7">
                  <c:v>13812.891253014777</c:v>
                </c:pt>
                <c:pt idx="8">
                  <c:v>15739.338534340146</c:v>
                </c:pt>
                <c:pt idx="9">
                  <c:v>17713.946997698651</c:v>
                </c:pt>
                <c:pt idx="10">
                  <c:v>19737.920672641118</c:v>
                </c:pt>
                <c:pt idx="11">
                  <c:v>21812.493689457144</c:v>
                </c:pt>
                <c:pt idx="12">
                  <c:v>23938.931031693573</c:v>
                </c:pt>
                <c:pt idx="13">
                  <c:v>26118.529307485915</c:v>
                </c:pt>
                <c:pt idx="14">
                  <c:v>28352.617540173062</c:v>
                </c:pt>
                <c:pt idx="15">
                  <c:v>30642.557978677389</c:v>
                </c:pt>
                <c:pt idx="16">
                  <c:v>32989.746928144319</c:v>
                </c:pt>
                <c:pt idx="17">
                  <c:v>35395.615601347927</c:v>
                </c:pt>
                <c:pt idx="18">
                  <c:v>37861.630991381622</c:v>
                </c:pt>
                <c:pt idx="19">
                  <c:v>40389.296766166161</c:v>
                </c:pt>
                <c:pt idx="20">
                  <c:v>42980.154185320316</c:v>
                </c:pt>
                <c:pt idx="21">
                  <c:v>45635.783039953327</c:v>
                </c:pt>
                <c:pt idx="22">
                  <c:v>48357.802615952161</c:v>
                </c:pt>
                <c:pt idx="23">
                  <c:v>51147.872681350964</c:v>
                </c:pt>
                <c:pt idx="24">
                  <c:v>54007.694498384735</c:v>
                </c:pt>
              </c:numCache>
            </c:numRef>
          </c:yVal>
          <c:smooth val="1"/>
        </c:ser>
        <c:ser>
          <c:idx val="2"/>
          <c:order val="2"/>
          <c:tx>
            <c:v>Sparplan ohne Zinseszins</c:v>
          </c:tx>
          <c:spPr>
            <a:ln w="15875"/>
          </c:spPr>
          <c:marker>
            <c:symbol val="triangle"/>
            <c:size val="4"/>
          </c:marker>
          <c:xVal>
            <c:numRef>
              <c:f>'Rate 130 p=2.5%'!$B$46:$Z$46</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xVal>
          <c:yVal>
            <c:numRef>
              <c:f>'Rate 130 p=2.5%'!$B$47:$Z$47</c:f>
              <c:numCache>
                <c:formatCode>General</c:formatCode>
                <c:ptCount val="25"/>
                <c:pt idx="0">
                  <c:v>1581.125</c:v>
                </c:pt>
                <c:pt idx="1">
                  <c:v>3162.25</c:v>
                </c:pt>
                <c:pt idx="2">
                  <c:v>4743.375</c:v>
                </c:pt>
                <c:pt idx="3">
                  <c:v>6324.5</c:v>
                </c:pt>
                <c:pt idx="4">
                  <c:v>7905.625</c:v>
                </c:pt>
                <c:pt idx="5">
                  <c:v>9486.75</c:v>
                </c:pt>
                <c:pt idx="6">
                  <c:v>11067.875</c:v>
                </c:pt>
                <c:pt idx="7">
                  <c:v>12649</c:v>
                </c:pt>
                <c:pt idx="8">
                  <c:v>14230.125</c:v>
                </c:pt>
                <c:pt idx="9">
                  <c:v>15811.25</c:v>
                </c:pt>
                <c:pt idx="10">
                  <c:v>17392.375</c:v>
                </c:pt>
                <c:pt idx="11">
                  <c:v>18973.5</c:v>
                </c:pt>
                <c:pt idx="12">
                  <c:v>20554.625</c:v>
                </c:pt>
                <c:pt idx="13">
                  <c:v>22135.75</c:v>
                </c:pt>
                <c:pt idx="14">
                  <c:v>23716.875</c:v>
                </c:pt>
                <c:pt idx="15">
                  <c:v>25298</c:v>
                </c:pt>
                <c:pt idx="16">
                  <c:v>26879.125</c:v>
                </c:pt>
                <c:pt idx="17">
                  <c:v>28460.25</c:v>
                </c:pt>
                <c:pt idx="18">
                  <c:v>30041.375</c:v>
                </c:pt>
                <c:pt idx="19">
                  <c:v>31622.5</c:v>
                </c:pt>
                <c:pt idx="20">
                  <c:v>33203.625</c:v>
                </c:pt>
                <c:pt idx="21">
                  <c:v>34784.75</c:v>
                </c:pt>
                <c:pt idx="22">
                  <c:v>36365.875</c:v>
                </c:pt>
                <c:pt idx="23">
                  <c:v>37947</c:v>
                </c:pt>
                <c:pt idx="24">
                  <c:v>39528.125</c:v>
                </c:pt>
              </c:numCache>
            </c:numRef>
          </c:yVal>
          <c:smooth val="1"/>
        </c:ser>
        <c:dLbls>
          <c:showLegendKey val="0"/>
          <c:showVal val="0"/>
          <c:showCatName val="0"/>
          <c:showSerName val="0"/>
          <c:showPercent val="0"/>
          <c:showBubbleSize val="0"/>
        </c:dLbls>
        <c:axId val="176171264"/>
        <c:axId val="176173440"/>
      </c:scatterChart>
      <c:valAx>
        <c:axId val="176171264"/>
        <c:scaling>
          <c:orientation val="minMax"/>
        </c:scaling>
        <c:delete val="0"/>
        <c:axPos val="b"/>
        <c:title>
          <c:tx>
            <c:rich>
              <a:bodyPr/>
              <a:lstStyle/>
              <a:p>
                <a:pPr>
                  <a:defRPr/>
                </a:pPr>
                <a:r>
                  <a:rPr lang="de-CH"/>
                  <a:t>Laufzeit</a:t>
                </a:r>
                <a:r>
                  <a:rPr lang="de-CH" baseline="0"/>
                  <a:t> in Jahren</a:t>
                </a:r>
                <a:endParaRPr lang="de-CH"/>
              </a:p>
            </c:rich>
          </c:tx>
          <c:overlay val="0"/>
        </c:title>
        <c:numFmt formatCode="General" sourceLinked="1"/>
        <c:majorTickMark val="out"/>
        <c:minorTickMark val="none"/>
        <c:tickLblPos val="nextTo"/>
        <c:crossAx val="176173440"/>
        <c:crosses val="autoZero"/>
        <c:crossBetween val="midCat"/>
      </c:valAx>
      <c:valAx>
        <c:axId val="176173440"/>
        <c:scaling>
          <c:orientation val="minMax"/>
        </c:scaling>
        <c:delete val="0"/>
        <c:axPos val="l"/>
        <c:majorGridlines>
          <c:spPr>
            <a:ln w="6350">
              <a:solidFill>
                <a:schemeClr val="bg1">
                  <a:lumMod val="95000"/>
                </a:schemeClr>
              </a:solidFill>
            </a:ln>
          </c:spPr>
        </c:majorGridlines>
        <c:title>
          <c:tx>
            <c:rich>
              <a:bodyPr rot="-5400000" vert="horz"/>
              <a:lstStyle/>
              <a:p>
                <a:pPr>
                  <a:defRPr/>
                </a:pPr>
                <a:r>
                  <a:rPr lang="de-CH"/>
                  <a:t>Kontostand am Jahresende in CHF</a:t>
                </a:r>
              </a:p>
            </c:rich>
          </c:tx>
          <c:overlay val="0"/>
        </c:title>
        <c:numFmt formatCode="General" sourceLinked="1"/>
        <c:majorTickMark val="out"/>
        <c:minorTickMark val="none"/>
        <c:tickLblPos val="nextTo"/>
        <c:crossAx val="176171264"/>
        <c:crosses val="autoZero"/>
        <c:crossBetween val="midCat"/>
      </c:valAx>
    </c:plotArea>
    <c:legend>
      <c:legendPos val="r"/>
      <c:layout>
        <c:manualLayout>
          <c:xMode val="edge"/>
          <c:yMode val="edge"/>
          <c:x val="0.70139526388060602"/>
          <c:y val="0.42753799682899885"/>
          <c:w val="0.2796938117846825"/>
          <c:h val="0.35949485711139945"/>
        </c:manualLayout>
      </c:layout>
      <c:overlay val="1"/>
    </c:legend>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1"/>
          <c:order val="1"/>
          <c:tx>
            <c:v>Hilfslinie</c:v>
          </c:tx>
          <c:spPr>
            <a:ln w="15875"/>
          </c:spPr>
          <c:xVal>
            <c:numRef>
              <c:f>'Rate 130 p=5%'!$B$42:$C$42</c:f>
              <c:numCache>
                <c:formatCode>General</c:formatCode>
                <c:ptCount val="2"/>
                <c:pt idx="0">
                  <c:v>1</c:v>
                </c:pt>
                <c:pt idx="1">
                  <c:v>25</c:v>
                </c:pt>
              </c:numCache>
            </c:numRef>
          </c:xVal>
          <c:yVal>
            <c:numRef>
              <c:f>'Rate 130 p=5%'!$B$43:$C$43</c:f>
              <c:numCache>
                <c:formatCode>0.0</c:formatCode>
                <c:ptCount val="2"/>
                <c:pt idx="0" formatCode="General">
                  <c:v>1602.25</c:v>
                </c:pt>
                <c:pt idx="1">
                  <c:v>76470.744081120807</c:v>
                </c:pt>
              </c:numCache>
            </c:numRef>
          </c:yVal>
          <c:smooth val="0"/>
        </c:ser>
        <c:dLbls>
          <c:showLegendKey val="0"/>
          <c:showVal val="0"/>
          <c:showCatName val="0"/>
          <c:showSerName val="0"/>
          <c:showPercent val="0"/>
          <c:showBubbleSize val="0"/>
        </c:dLbls>
        <c:axId val="177344896"/>
        <c:axId val="177346816"/>
      </c:scatterChart>
      <c:scatterChart>
        <c:scatterStyle val="smoothMarker"/>
        <c:varyColors val="0"/>
        <c:ser>
          <c:idx val="0"/>
          <c:order val="0"/>
          <c:tx>
            <c:v>Sparplan mit Zinseszins</c:v>
          </c:tx>
          <c:spPr>
            <a:ln w="25400"/>
          </c:spPr>
          <c:marker>
            <c:symbol val="diamond"/>
            <c:size val="4"/>
          </c:marker>
          <c:xVal>
            <c:numRef>
              <c:f>'Rate 130 p=5%'!$B$38:$Z$38</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xVal>
          <c:yVal>
            <c:numRef>
              <c:f>'Rate 130 p=5%'!$B$39:$Z$39</c:f>
              <c:numCache>
                <c:formatCode>0.0</c:formatCode>
                <c:ptCount val="25"/>
                <c:pt idx="0" formatCode="General">
                  <c:v>1602.25</c:v>
                </c:pt>
                <c:pt idx="1">
                  <c:v>3284.6125000000002</c:v>
                </c:pt>
                <c:pt idx="2">
                  <c:v>5051.0931250000003</c:v>
                </c:pt>
                <c:pt idx="3">
                  <c:v>6905.8977812500007</c:v>
                </c:pt>
                <c:pt idx="4">
                  <c:v>8853.4426703125009</c:v>
                </c:pt>
                <c:pt idx="5">
                  <c:v>10898.364803828126</c:v>
                </c:pt>
                <c:pt idx="6">
                  <c:v>13045.533044019532</c:v>
                </c:pt>
                <c:pt idx="7">
                  <c:v>15300.059696220509</c:v>
                </c:pt>
                <c:pt idx="8">
                  <c:v>17667.312681031537</c:v>
                </c:pt>
                <c:pt idx="9">
                  <c:v>20152.928315083114</c:v>
                </c:pt>
                <c:pt idx="10">
                  <c:v>22762.82473083727</c:v>
                </c:pt>
                <c:pt idx="11">
                  <c:v>25503.215967379132</c:v>
                </c:pt>
                <c:pt idx="12">
                  <c:v>28380.626765748089</c:v>
                </c:pt>
                <c:pt idx="13">
                  <c:v>31401.908104035494</c:v>
                </c:pt>
                <c:pt idx="14">
                  <c:v>34574.253509237271</c:v>
                </c:pt>
                <c:pt idx="15">
                  <c:v>37905.216184699137</c:v>
                </c:pt>
                <c:pt idx="16">
                  <c:v>41402.726993934091</c:v>
                </c:pt>
                <c:pt idx="17">
                  <c:v>45075.113343630794</c:v>
                </c:pt>
                <c:pt idx="18">
                  <c:v>48931.119010812334</c:v>
                </c:pt>
                <c:pt idx="19">
                  <c:v>52979.924961352954</c:v>
                </c:pt>
                <c:pt idx="20">
                  <c:v>57231.171209420601</c:v>
                </c:pt>
                <c:pt idx="21">
                  <c:v>61694.97976989163</c:v>
                </c:pt>
                <c:pt idx="22">
                  <c:v>66381.97875838622</c:v>
                </c:pt>
                <c:pt idx="23">
                  <c:v>71303.327696305525</c:v>
                </c:pt>
                <c:pt idx="24">
                  <c:v>76470.744081120807</c:v>
                </c:pt>
              </c:numCache>
            </c:numRef>
          </c:yVal>
          <c:smooth val="1"/>
        </c:ser>
        <c:ser>
          <c:idx val="2"/>
          <c:order val="2"/>
          <c:tx>
            <c:v>Sparplan ohne Zinseszins</c:v>
          </c:tx>
          <c:spPr>
            <a:ln w="15875"/>
          </c:spPr>
          <c:marker>
            <c:symbol val="triangle"/>
            <c:size val="4"/>
          </c:marker>
          <c:xVal>
            <c:numRef>
              <c:f>'Rate 130 p=5%'!$B$46:$Z$46</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xVal>
          <c:yVal>
            <c:numRef>
              <c:f>'Rate 130 p=5%'!$B$47:$Z$47</c:f>
              <c:numCache>
                <c:formatCode>General</c:formatCode>
                <c:ptCount val="25"/>
                <c:pt idx="0">
                  <c:v>1602.25</c:v>
                </c:pt>
                <c:pt idx="1">
                  <c:v>3204.5</c:v>
                </c:pt>
                <c:pt idx="2">
                  <c:v>4806.75</c:v>
                </c:pt>
                <c:pt idx="3">
                  <c:v>6409</c:v>
                </c:pt>
                <c:pt idx="4">
                  <c:v>8011.25</c:v>
                </c:pt>
                <c:pt idx="5">
                  <c:v>9613.5</c:v>
                </c:pt>
                <c:pt idx="6">
                  <c:v>11215.75</c:v>
                </c:pt>
                <c:pt idx="7">
                  <c:v>12818</c:v>
                </c:pt>
                <c:pt idx="8">
                  <c:v>14420.25</c:v>
                </c:pt>
                <c:pt idx="9">
                  <c:v>16022.5</c:v>
                </c:pt>
                <c:pt idx="10">
                  <c:v>17624.75</c:v>
                </c:pt>
                <c:pt idx="11">
                  <c:v>19227</c:v>
                </c:pt>
                <c:pt idx="12">
                  <c:v>20829.25</c:v>
                </c:pt>
                <c:pt idx="13">
                  <c:v>22431.5</c:v>
                </c:pt>
                <c:pt idx="14">
                  <c:v>24033.75</c:v>
                </c:pt>
                <c:pt idx="15">
                  <c:v>25636</c:v>
                </c:pt>
                <c:pt idx="16">
                  <c:v>27238.25</c:v>
                </c:pt>
                <c:pt idx="17">
                  <c:v>28840.5</c:v>
                </c:pt>
                <c:pt idx="18">
                  <c:v>30442.75</c:v>
                </c:pt>
                <c:pt idx="19">
                  <c:v>32045</c:v>
                </c:pt>
                <c:pt idx="20">
                  <c:v>33647.25</c:v>
                </c:pt>
                <c:pt idx="21">
                  <c:v>35249.5</c:v>
                </c:pt>
                <c:pt idx="22">
                  <c:v>36851.75</c:v>
                </c:pt>
                <c:pt idx="23">
                  <c:v>38454</c:v>
                </c:pt>
                <c:pt idx="24">
                  <c:v>40056.25</c:v>
                </c:pt>
              </c:numCache>
            </c:numRef>
          </c:yVal>
          <c:smooth val="1"/>
        </c:ser>
        <c:dLbls>
          <c:showLegendKey val="0"/>
          <c:showVal val="0"/>
          <c:showCatName val="0"/>
          <c:showSerName val="0"/>
          <c:showPercent val="0"/>
          <c:showBubbleSize val="0"/>
        </c:dLbls>
        <c:axId val="177344896"/>
        <c:axId val="177346816"/>
      </c:scatterChart>
      <c:valAx>
        <c:axId val="177344896"/>
        <c:scaling>
          <c:orientation val="minMax"/>
        </c:scaling>
        <c:delete val="0"/>
        <c:axPos val="b"/>
        <c:title>
          <c:tx>
            <c:rich>
              <a:bodyPr/>
              <a:lstStyle/>
              <a:p>
                <a:pPr>
                  <a:defRPr/>
                </a:pPr>
                <a:r>
                  <a:rPr lang="de-CH"/>
                  <a:t>Laufzeit</a:t>
                </a:r>
                <a:r>
                  <a:rPr lang="de-CH" baseline="0"/>
                  <a:t> in Jahren</a:t>
                </a:r>
                <a:endParaRPr lang="de-CH"/>
              </a:p>
            </c:rich>
          </c:tx>
          <c:overlay val="0"/>
        </c:title>
        <c:numFmt formatCode="General" sourceLinked="1"/>
        <c:majorTickMark val="out"/>
        <c:minorTickMark val="none"/>
        <c:tickLblPos val="nextTo"/>
        <c:crossAx val="177346816"/>
        <c:crosses val="autoZero"/>
        <c:crossBetween val="midCat"/>
      </c:valAx>
      <c:valAx>
        <c:axId val="177346816"/>
        <c:scaling>
          <c:orientation val="minMax"/>
        </c:scaling>
        <c:delete val="0"/>
        <c:axPos val="l"/>
        <c:majorGridlines>
          <c:spPr>
            <a:ln w="6350">
              <a:solidFill>
                <a:schemeClr val="bg1">
                  <a:lumMod val="95000"/>
                </a:schemeClr>
              </a:solidFill>
            </a:ln>
          </c:spPr>
        </c:majorGridlines>
        <c:title>
          <c:tx>
            <c:rich>
              <a:bodyPr rot="-5400000" vert="horz"/>
              <a:lstStyle/>
              <a:p>
                <a:pPr>
                  <a:defRPr/>
                </a:pPr>
                <a:r>
                  <a:rPr lang="de-CH"/>
                  <a:t>Kontostand am Jahresende in CHF</a:t>
                </a:r>
              </a:p>
            </c:rich>
          </c:tx>
          <c:overlay val="0"/>
        </c:title>
        <c:numFmt formatCode="General" sourceLinked="1"/>
        <c:majorTickMark val="out"/>
        <c:minorTickMark val="none"/>
        <c:tickLblPos val="nextTo"/>
        <c:crossAx val="177344896"/>
        <c:crosses val="autoZero"/>
        <c:crossBetween val="midCat"/>
      </c:valAx>
    </c:plotArea>
    <c:legend>
      <c:legendPos val="r"/>
      <c:layout>
        <c:manualLayout>
          <c:xMode val="edge"/>
          <c:yMode val="edge"/>
          <c:x val="0.70139526388060602"/>
          <c:y val="0.42753799682899885"/>
          <c:w val="0.2796938117846825"/>
          <c:h val="0.35949485711139945"/>
        </c:manualLayout>
      </c:layout>
      <c:overlay val="1"/>
    </c:legend>
    <c:plotVisOnly val="1"/>
    <c:dispBlanksAs val="gap"/>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1"/>
          <c:order val="1"/>
          <c:tx>
            <c:v>Hilfslinie</c:v>
          </c:tx>
          <c:spPr>
            <a:ln w="15875"/>
          </c:spPr>
          <c:xVal>
            <c:numRef>
              <c:f>'Rate 130 - VerrSt'!$B$42:$C$42</c:f>
              <c:numCache>
                <c:formatCode>General</c:formatCode>
                <c:ptCount val="2"/>
                <c:pt idx="0">
                  <c:v>1</c:v>
                </c:pt>
                <c:pt idx="1">
                  <c:v>25</c:v>
                </c:pt>
              </c:numCache>
            </c:numRef>
          </c:xVal>
          <c:yVal>
            <c:numRef>
              <c:f>'Rate 130 - VerrSt'!$B$43:$C$43</c:f>
              <c:numCache>
                <c:formatCode>0.0</c:formatCode>
                <c:ptCount val="2"/>
                <c:pt idx="0" formatCode="General">
                  <c:v>1572.675</c:v>
                </c:pt>
                <c:pt idx="1">
                  <c:v>44484.88840737164</c:v>
                </c:pt>
              </c:numCache>
            </c:numRef>
          </c:yVal>
          <c:smooth val="0"/>
        </c:ser>
        <c:dLbls>
          <c:showLegendKey val="0"/>
          <c:showVal val="0"/>
          <c:showCatName val="0"/>
          <c:showSerName val="0"/>
          <c:showPercent val="0"/>
          <c:showBubbleSize val="0"/>
        </c:dLbls>
        <c:axId val="177695360"/>
        <c:axId val="177697536"/>
      </c:scatterChart>
      <c:scatterChart>
        <c:scatterStyle val="smoothMarker"/>
        <c:varyColors val="0"/>
        <c:ser>
          <c:idx val="0"/>
          <c:order val="0"/>
          <c:tx>
            <c:v>Sparplan mit Zinseszins</c:v>
          </c:tx>
          <c:spPr>
            <a:ln w="25400"/>
          </c:spPr>
          <c:marker>
            <c:symbol val="diamond"/>
            <c:size val="4"/>
          </c:marker>
          <c:xVal>
            <c:numRef>
              <c:f>'Rate 130 - VerrSt'!$B$38:$Z$38</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xVal>
          <c:yVal>
            <c:numRef>
              <c:f>'Rate 130 - VerrSt'!$B$39:$Z$39</c:f>
              <c:numCache>
                <c:formatCode>0.0</c:formatCode>
                <c:ptCount val="25"/>
                <c:pt idx="0" formatCode="General">
                  <c:v>1572.675</c:v>
                </c:pt>
                <c:pt idx="1">
                  <c:v>3168.9401250000001</c:v>
                </c:pt>
                <c:pt idx="2">
                  <c:v>4789.1492268749998</c:v>
                </c:pt>
                <c:pt idx="3">
                  <c:v>6433.6614652781245</c:v>
                </c:pt>
                <c:pt idx="4">
                  <c:v>8102.8413872572964</c:v>
                </c:pt>
                <c:pt idx="5">
                  <c:v>9797.059008066155</c:v>
                </c:pt>
                <c:pt idx="6">
                  <c:v>11516.689893187147</c:v>
                </c:pt>
                <c:pt idx="7">
                  <c:v>13262.115241584954</c:v>
                </c:pt>
                <c:pt idx="8">
                  <c:v>14959.659615190407</c:v>
                </c:pt>
                <c:pt idx="9">
                  <c:v>16673.755046438517</c:v>
                </c:pt>
                <c:pt idx="10">
                  <c:v>18404.562908141292</c:v>
                </c:pt>
                <c:pt idx="11">
                  <c:v>20152.246146495669</c:v>
                </c:pt>
                <c:pt idx="12">
                  <c:v>21916.969296424002</c:v>
                </c:pt>
                <c:pt idx="13">
                  <c:v>23698.898497064136</c:v>
                </c:pt>
                <c:pt idx="14">
                  <c:v>25498.201507410511</c:v>
                </c:pt>
                <c:pt idx="15">
                  <c:v>27315.047722107764</c:v>
                </c:pt>
                <c:pt idx="16">
                  <c:v>29149.608187398313</c:v>
                </c:pt>
                <c:pt idx="17">
                  <c:v>31002.055617225447</c:v>
                </c:pt>
                <c:pt idx="18">
                  <c:v>32872.564409493396</c:v>
                </c:pt>
                <c:pt idx="19">
                  <c:v>34761.310662485957</c:v>
                </c:pt>
                <c:pt idx="20">
                  <c:v>36668.472191445195</c:v>
                </c:pt>
                <c:pt idx="21">
                  <c:v>38594.228545311787</c:v>
                </c:pt>
                <c:pt idx="22">
                  <c:v>40538.761023628576</c:v>
                </c:pt>
                <c:pt idx="23">
                  <c:v>42502.252693608956</c:v>
                </c:pt>
                <c:pt idx="24">
                  <c:v>44484.88840737164</c:v>
                </c:pt>
              </c:numCache>
            </c:numRef>
          </c:yVal>
          <c:smooth val="1"/>
        </c:ser>
        <c:ser>
          <c:idx val="2"/>
          <c:order val="2"/>
          <c:tx>
            <c:v>Sparplan ohne Zinseszins</c:v>
          </c:tx>
          <c:spPr>
            <a:ln w="15875"/>
          </c:spPr>
          <c:marker>
            <c:symbol val="triangle"/>
            <c:size val="4"/>
          </c:marker>
          <c:xVal>
            <c:numRef>
              <c:f>'Rate 130 - VerrSt'!$B$46:$Z$46</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xVal>
          <c:yVal>
            <c:numRef>
              <c:f>'Rate 130 - VerrSt'!$B$47:$Z$47</c:f>
              <c:numCache>
                <c:formatCode>General</c:formatCode>
                <c:ptCount val="25"/>
                <c:pt idx="0">
                  <c:v>1572.675</c:v>
                </c:pt>
                <c:pt idx="1">
                  <c:v>3145.35</c:v>
                </c:pt>
                <c:pt idx="2">
                  <c:v>4718.0249999999996</c:v>
                </c:pt>
                <c:pt idx="3">
                  <c:v>6290.7</c:v>
                </c:pt>
                <c:pt idx="4">
                  <c:v>7863.375</c:v>
                </c:pt>
                <c:pt idx="5">
                  <c:v>9436.0499999999993</c:v>
                </c:pt>
                <c:pt idx="6">
                  <c:v>11008.725</c:v>
                </c:pt>
                <c:pt idx="7">
                  <c:v>12581.4</c:v>
                </c:pt>
                <c:pt idx="8">
                  <c:v>14154.074999999999</c:v>
                </c:pt>
                <c:pt idx="9">
                  <c:v>15726.75</c:v>
                </c:pt>
                <c:pt idx="10">
                  <c:v>17299.424999999999</c:v>
                </c:pt>
                <c:pt idx="11">
                  <c:v>18872.099999999999</c:v>
                </c:pt>
                <c:pt idx="12">
                  <c:v>20444.774999999998</c:v>
                </c:pt>
                <c:pt idx="13">
                  <c:v>22017.45</c:v>
                </c:pt>
                <c:pt idx="14">
                  <c:v>23590.125</c:v>
                </c:pt>
                <c:pt idx="15">
                  <c:v>25162.799999999999</c:v>
                </c:pt>
                <c:pt idx="16">
                  <c:v>26735.474999999999</c:v>
                </c:pt>
                <c:pt idx="17">
                  <c:v>28308.149999999998</c:v>
                </c:pt>
                <c:pt idx="18">
                  <c:v>29880.825000000001</c:v>
                </c:pt>
                <c:pt idx="19">
                  <c:v>31453.5</c:v>
                </c:pt>
                <c:pt idx="20">
                  <c:v>33026.174999999996</c:v>
                </c:pt>
                <c:pt idx="21">
                  <c:v>34598.85</c:v>
                </c:pt>
                <c:pt idx="22">
                  <c:v>36171.525000000001</c:v>
                </c:pt>
                <c:pt idx="23">
                  <c:v>37744.199999999997</c:v>
                </c:pt>
                <c:pt idx="24">
                  <c:v>39316.875</c:v>
                </c:pt>
              </c:numCache>
            </c:numRef>
          </c:yVal>
          <c:smooth val="1"/>
        </c:ser>
        <c:dLbls>
          <c:showLegendKey val="0"/>
          <c:showVal val="0"/>
          <c:showCatName val="0"/>
          <c:showSerName val="0"/>
          <c:showPercent val="0"/>
          <c:showBubbleSize val="0"/>
        </c:dLbls>
        <c:axId val="177695360"/>
        <c:axId val="177697536"/>
      </c:scatterChart>
      <c:valAx>
        <c:axId val="177695360"/>
        <c:scaling>
          <c:orientation val="minMax"/>
        </c:scaling>
        <c:delete val="0"/>
        <c:axPos val="b"/>
        <c:title>
          <c:tx>
            <c:rich>
              <a:bodyPr/>
              <a:lstStyle/>
              <a:p>
                <a:pPr>
                  <a:defRPr/>
                </a:pPr>
                <a:r>
                  <a:rPr lang="de-CH"/>
                  <a:t>Laufzeit</a:t>
                </a:r>
                <a:r>
                  <a:rPr lang="de-CH" baseline="0"/>
                  <a:t> in Jahren</a:t>
                </a:r>
                <a:endParaRPr lang="de-CH"/>
              </a:p>
            </c:rich>
          </c:tx>
          <c:overlay val="0"/>
        </c:title>
        <c:numFmt formatCode="General" sourceLinked="1"/>
        <c:majorTickMark val="out"/>
        <c:minorTickMark val="none"/>
        <c:tickLblPos val="nextTo"/>
        <c:crossAx val="177697536"/>
        <c:crosses val="autoZero"/>
        <c:crossBetween val="midCat"/>
      </c:valAx>
      <c:valAx>
        <c:axId val="177697536"/>
        <c:scaling>
          <c:orientation val="minMax"/>
        </c:scaling>
        <c:delete val="0"/>
        <c:axPos val="l"/>
        <c:majorGridlines>
          <c:spPr>
            <a:ln w="6350">
              <a:solidFill>
                <a:schemeClr val="bg1">
                  <a:lumMod val="95000"/>
                </a:schemeClr>
              </a:solidFill>
            </a:ln>
          </c:spPr>
        </c:majorGridlines>
        <c:title>
          <c:tx>
            <c:rich>
              <a:bodyPr rot="-5400000" vert="horz"/>
              <a:lstStyle/>
              <a:p>
                <a:pPr>
                  <a:defRPr/>
                </a:pPr>
                <a:r>
                  <a:rPr lang="de-CH"/>
                  <a:t>Kontostand am Jahresende in CHF</a:t>
                </a:r>
              </a:p>
            </c:rich>
          </c:tx>
          <c:overlay val="0"/>
        </c:title>
        <c:numFmt formatCode="General" sourceLinked="1"/>
        <c:majorTickMark val="out"/>
        <c:minorTickMark val="none"/>
        <c:tickLblPos val="nextTo"/>
        <c:crossAx val="177695360"/>
        <c:crosses val="autoZero"/>
        <c:crossBetween val="midCat"/>
      </c:valAx>
    </c:plotArea>
    <c:legend>
      <c:legendPos val="r"/>
      <c:layout>
        <c:manualLayout>
          <c:xMode val="edge"/>
          <c:yMode val="edge"/>
          <c:x val="0.70139526388060602"/>
          <c:y val="0.42753799682899885"/>
          <c:w val="0.2796938117846825"/>
          <c:h val="0.35949485711139945"/>
        </c:manualLayout>
      </c:layout>
      <c:overlay val="1"/>
    </c:legend>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1"/>
          <c:order val="1"/>
          <c:tx>
            <c:v>Hilfslinie</c:v>
          </c:tx>
          <c:spPr>
            <a:ln w="15875"/>
          </c:spPr>
          <c:xVal>
            <c:numRef>
              <c:f>'Rate 500 p=10% - VerrSt'!$B$42:$C$42</c:f>
              <c:numCache>
                <c:formatCode>General</c:formatCode>
                <c:ptCount val="2"/>
                <c:pt idx="0">
                  <c:v>1</c:v>
                </c:pt>
                <c:pt idx="1">
                  <c:v>25</c:v>
                </c:pt>
              </c:numCache>
            </c:numRef>
          </c:xVal>
          <c:yVal>
            <c:numRef>
              <c:f>'Rate 500 p=10% - VerrSt'!$B$43:$C$43</c:f>
              <c:numCache>
                <c:formatCode>0.0</c:formatCode>
                <c:ptCount val="2"/>
                <c:pt idx="0" formatCode="General">
                  <c:v>6211.25</c:v>
                </c:pt>
                <c:pt idx="1">
                  <c:v>361747.2483301484</c:v>
                </c:pt>
              </c:numCache>
            </c:numRef>
          </c:yVal>
          <c:smooth val="0"/>
        </c:ser>
        <c:dLbls>
          <c:showLegendKey val="0"/>
          <c:showVal val="0"/>
          <c:showCatName val="0"/>
          <c:showSerName val="0"/>
          <c:showPercent val="0"/>
          <c:showBubbleSize val="0"/>
        </c:dLbls>
        <c:axId val="177315200"/>
        <c:axId val="177444352"/>
      </c:scatterChart>
      <c:scatterChart>
        <c:scatterStyle val="smoothMarker"/>
        <c:varyColors val="0"/>
        <c:ser>
          <c:idx val="0"/>
          <c:order val="0"/>
          <c:tx>
            <c:v>Sparplan mit Zinseszins</c:v>
          </c:tx>
          <c:spPr>
            <a:ln w="25400"/>
          </c:spPr>
          <c:marker>
            <c:symbol val="diamond"/>
            <c:size val="4"/>
          </c:marker>
          <c:xVal>
            <c:numRef>
              <c:f>'Rate 500 p=10% - VerrSt'!$B$38:$Z$38</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xVal>
          <c:yVal>
            <c:numRef>
              <c:f>'Rate 500 p=10% - VerrSt'!$B$39:$Z$39</c:f>
              <c:numCache>
                <c:formatCode>0.0</c:formatCode>
                <c:ptCount val="25"/>
                <c:pt idx="0" formatCode="General">
                  <c:v>6211.25</c:v>
                </c:pt>
                <c:pt idx="1">
                  <c:v>12752.293750000001</c:v>
                </c:pt>
                <c:pt idx="2">
                  <c:v>19718.505343749999</c:v>
                </c:pt>
                <c:pt idx="3">
                  <c:v>27137.520691093749</c:v>
                </c:pt>
                <c:pt idx="4">
                  <c:v>35038.772036014845</c:v>
                </c:pt>
                <c:pt idx="5">
                  <c:v>43453.604718355811</c:v>
                </c:pt>
                <c:pt idx="6">
                  <c:v>52415.401525048939</c:v>
                </c:pt>
                <c:pt idx="7">
                  <c:v>61959.715124177121</c:v>
                </c:pt>
                <c:pt idx="8">
                  <c:v>72124.409107248634</c:v>
                </c:pt>
                <c:pt idx="9">
                  <c:v>82949.808199219799</c:v>
                </c:pt>
                <c:pt idx="10">
                  <c:v>94478.858232169092</c:v>
                </c:pt>
                <c:pt idx="11">
                  <c:v>106757.29651726008</c:v>
                </c:pt>
                <c:pt idx="12">
                  <c:v>119833.83329088199</c:v>
                </c:pt>
                <c:pt idx="13">
                  <c:v>133760.34495478933</c:v>
                </c:pt>
                <c:pt idx="14">
                  <c:v>148592.07987685062</c:v>
                </c:pt>
                <c:pt idx="15">
                  <c:v>164387.8775688459</c:v>
                </c:pt>
                <c:pt idx="16">
                  <c:v>181210.40211082087</c:v>
                </c:pt>
                <c:pt idx="17">
                  <c:v>199126.39074802422</c:v>
                </c:pt>
                <c:pt idx="18">
                  <c:v>218206.91864664579</c:v>
                </c:pt>
                <c:pt idx="19">
                  <c:v>238527.68085867778</c:v>
                </c:pt>
                <c:pt idx="20">
                  <c:v>260169.29261449183</c:v>
                </c:pt>
                <c:pt idx="21">
                  <c:v>283217.60913443379</c:v>
                </c:pt>
                <c:pt idx="22">
                  <c:v>307764.06622817199</c:v>
                </c:pt>
                <c:pt idx="23">
                  <c:v>333906.04303300317</c:v>
                </c:pt>
                <c:pt idx="24">
                  <c:v>361747.2483301484</c:v>
                </c:pt>
              </c:numCache>
            </c:numRef>
          </c:yVal>
          <c:smooth val="1"/>
        </c:ser>
        <c:ser>
          <c:idx val="2"/>
          <c:order val="2"/>
          <c:tx>
            <c:v>Sparplan ohne Zinseszins</c:v>
          </c:tx>
          <c:spPr>
            <a:ln w="15875"/>
          </c:spPr>
          <c:marker>
            <c:symbol val="triangle"/>
            <c:size val="4"/>
          </c:marker>
          <c:xVal>
            <c:numRef>
              <c:f>'Rate 500 p=10% - VerrSt'!$B$46:$Z$46</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xVal>
          <c:yVal>
            <c:numRef>
              <c:f>'Rate 500 p=10% - VerrSt'!$B$47:$Z$47</c:f>
              <c:numCache>
                <c:formatCode>General</c:formatCode>
                <c:ptCount val="25"/>
                <c:pt idx="0">
                  <c:v>6211.25</c:v>
                </c:pt>
                <c:pt idx="1">
                  <c:v>12422.5</c:v>
                </c:pt>
                <c:pt idx="2">
                  <c:v>18633.75</c:v>
                </c:pt>
                <c:pt idx="3">
                  <c:v>24845</c:v>
                </c:pt>
                <c:pt idx="4">
                  <c:v>31056.25</c:v>
                </c:pt>
                <c:pt idx="5">
                  <c:v>37267.5</c:v>
                </c:pt>
                <c:pt idx="6">
                  <c:v>43478.75</c:v>
                </c:pt>
                <c:pt idx="7">
                  <c:v>49690</c:v>
                </c:pt>
                <c:pt idx="8">
                  <c:v>55901.25</c:v>
                </c:pt>
                <c:pt idx="9">
                  <c:v>62112.5</c:v>
                </c:pt>
                <c:pt idx="10">
                  <c:v>68323.75</c:v>
                </c:pt>
                <c:pt idx="11">
                  <c:v>74535</c:v>
                </c:pt>
                <c:pt idx="12">
                  <c:v>80746.25</c:v>
                </c:pt>
                <c:pt idx="13">
                  <c:v>86957.5</c:v>
                </c:pt>
                <c:pt idx="14">
                  <c:v>93168.75</c:v>
                </c:pt>
                <c:pt idx="15">
                  <c:v>99380</c:v>
                </c:pt>
                <c:pt idx="16">
                  <c:v>105591.25</c:v>
                </c:pt>
                <c:pt idx="17">
                  <c:v>111802.5</c:v>
                </c:pt>
                <c:pt idx="18">
                  <c:v>118013.75</c:v>
                </c:pt>
                <c:pt idx="19">
                  <c:v>124225</c:v>
                </c:pt>
                <c:pt idx="20">
                  <c:v>130436.25</c:v>
                </c:pt>
                <c:pt idx="21">
                  <c:v>136647.5</c:v>
                </c:pt>
                <c:pt idx="22">
                  <c:v>142858.75</c:v>
                </c:pt>
                <c:pt idx="23">
                  <c:v>149070</c:v>
                </c:pt>
                <c:pt idx="24">
                  <c:v>155281.25</c:v>
                </c:pt>
              </c:numCache>
            </c:numRef>
          </c:yVal>
          <c:smooth val="1"/>
        </c:ser>
        <c:dLbls>
          <c:showLegendKey val="0"/>
          <c:showVal val="0"/>
          <c:showCatName val="0"/>
          <c:showSerName val="0"/>
          <c:showPercent val="0"/>
          <c:showBubbleSize val="0"/>
        </c:dLbls>
        <c:axId val="177315200"/>
        <c:axId val="177444352"/>
      </c:scatterChart>
      <c:valAx>
        <c:axId val="177315200"/>
        <c:scaling>
          <c:orientation val="minMax"/>
        </c:scaling>
        <c:delete val="0"/>
        <c:axPos val="b"/>
        <c:title>
          <c:tx>
            <c:rich>
              <a:bodyPr/>
              <a:lstStyle/>
              <a:p>
                <a:pPr>
                  <a:defRPr/>
                </a:pPr>
                <a:r>
                  <a:rPr lang="de-CH"/>
                  <a:t>Laufzeit</a:t>
                </a:r>
                <a:r>
                  <a:rPr lang="de-CH" baseline="0"/>
                  <a:t> in Jahren</a:t>
                </a:r>
                <a:endParaRPr lang="de-CH"/>
              </a:p>
            </c:rich>
          </c:tx>
          <c:overlay val="0"/>
        </c:title>
        <c:numFmt formatCode="General" sourceLinked="1"/>
        <c:majorTickMark val="out"/>
        <c:minorTickMark val="none"/>
        <c:tickLblPos val="nextTo"/>
        <c:crossAx val="177444352"/>
        <c:crosses val="autoZero"/>
        <c:crossBetween val="midCat"/>
      </c:valAx>
      <c:valAx>
        <c:axId val="177444352"/>
        <c:scaling>
          <c:orientation val="minMax"/>
        </c:scaling>
        <c:delete val="0"/>
        <c:axPos val="l"/>
        <c:majorGridlines>
          <c:spPr>
            <a:ln w="6350">
              <a:solidFill>
                <a:schemeClr val="bg1">
                  <a:lumMod val="95000"/>
                </a:schemeClr>
              </a:solidFill>
            </a:ln>
          </c:spPr>
        </c:majorGridlines>
        <c:title>
          <c:tx>
            <c:rich>
              <a:bodyPr rot="-5400000" vert="horz"/>
              <a:lstStyle/>
              <a:p>
                <a:pPr>
                  <a:defRPr/>
                </a:pPr>
                <a:r>
                  <a:rPr lang="de-CH"/>
                  <a:t>Kontostand am Jahresende in CHF</a:t>
                </a:r>
              </a:p>
            </c:rich>
          </c:tx>
          <c:overlay val="0"/>
        </c:title>
        <c:numFmt formatCode="General" sourceLinked="1"/>
        <c:majorTickMark val="out"/>
        <c:minorTickMark val="none"/>
        <c:tickLblPos val="nextTo"/>
        <c:crossAx val="177315200"/>
        <c:crosses val="autoZero"/>
        <c:crossBetween val="midCat"/>
      </c:valAx>
    </c:plotArea>
    <c:legend>
      <c:legendPos val="r"/>
      <c:layout>
        <c:manualLayout>
          <c:xMode val="edge"/>
          <c:yMode val="edge"/>
          <c:x val="0.70139526388060602"/>
          <c:y val="0.42753799682899885"/>
          <c:w val="0.2796938117846825"/>
          <c:h val="0.35949485711139945"/>
        </c:manualLayout>
      </c:layout>
      <c:overlay val="1"/>
    </c:legend>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1"/>
          <c:order val="1"/>
          <c:tx>
            <c:v>Hilfslinie</c:v>
          </c:tx>
          <c:spPr>
            <a:ln w="15875"/>
          </c:spPr>
          <c:xVal>
            <c:numRef>
              <c:f>'Rate 50 p=5% - VerrSt'!$B$42:$C$42</c:f>
              <c:numCache>
                <c:formatCode>General</c:formatCode>
                <c:ptCount val="2"/>
                <c:pt idx="0">
                  <c:v>1</c:v>
                </c:pt>
                <c:pt idx="1">
                  <c:v>25</c:v>
                </c:pt>
              </c:numCache>
            </c:numRef>
          </c:xVal>
          <c:yVal>
            <c:numRef>
              <c:f>'Rate 50 p=5% - VerrSt'!$B$43:$C$43</c:f>
              <c:numCache>
                <c:formatCode>0.0</c:formatCode>
                <c:ptCount val="2"/>
                <c:pt idx="0" formatCode="General">
                  <c:v>619.5</c:v>
                </c:pt>
                <c:pt idx="1">
                  <c:v>25562.123579838924</c:v>
                </c:pt>
              </c:numCache>
            </c:numRef>
          </c:yVal>
          <c:smooth val="0"/>
        </c:ser>
        <c:dLbls>
          <c:showLegendKey val="0"/>
          <c:showVal val="0"/>
          <c:showCatName val="0"/>
          <c:showSerName val="0"/>
          <c:showPercent val="0"/>
          <c:showBubbleSize val="0"/>
        </c:dLbls>
        <c:axId val="177596288"/>
        <c:axId val="177610752"/>
      </c:scatterChart>
      <c:scatterChart>
        <c:scatterStyle val="smoothMarker"/>
        <c:varyColors val="0"/>
        <c:ser>
          <c:idx val="0"/>
          <c:order val="0"/>
          <c:tx>
            <c:v>Sparplan mit Zinseszins</c:v>
          </c:tx>
          <c:spPr>
            <a:ln w="25400"/>
          </c:spPr>
          <c:marker>
            <c:symbol val="diamond"/>
            <c:size val="4"/>
          </c:marker>
          <c:xVal>
            <c:numRef>
              <c:f>'Rate 50 p=5% - VerrSt'!$B$38:$Z$38</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xVal>
          <c:yVal>
            <c:numRef>
              <c:f>'Rate 50 p=5% - VerrSt'!$B$39:$Z$39</c:f>
              <c:numCache>
                <c:formatCode>0.0</c:formatCode>
                <c:ptCount val="25"/>
                <c:pt idx="0" formatCode="General">
                  <c:v>619.5</c:v>
                </c:pt>
                <c:pt idx="1">
                  <c:v>1276.17</c:v>
                </c:pt>
                <c:pt idx="2">
                  <c:v>1972.2402000000002</c:v>
                </c:pt>
                <c:pt idx="3">
                  <c:v>2710.0746120000003</c:v>
                </c:pt>
                <c:pt idx="4">
                  <c:v>3492.1790887200004</c:v>
                </c:pt>
                <c:pt idx="5">
                  <c:v>4241.0490731800801</c:v>
                </c:pt>
                <c:pt idx="6">
                  <c:v>5019.1249870341035</c:v>
                </c:pt>
                <c:pt idx="7">
                  <c:v>5827.5458615284333</c:v>
                </c:pt>
                <c:pt idx="8">
                  <c:v>6667.495150128042</c:v>
                </c:pt>
                <c:pt idx="9">
                  <c:v>7540.202460983036</c:v>
                </c:pt>
                <c:pt idx="10">
                  <c:v>8446.9453569613743</c:v>
                </c:pt>
                <c:pt idx="11">
                  <c:v>9389.0512258828676</c:v>
                </c:pt>
                <c:pt idx="12">
                  <c:v>10367.899223692299</c:v>
                </c:pt>
                <c:pt idx="13">
                  <c:v>11384.922293416299</c:v>
                </c:pt>
                <c:pt idx="14">
                  <c:v>12441.609262859534</c:v>
                </c:pt>
                <c:pt idx="15">
                  <c:v>13539.507024111055</c:v>
                </c:pt>
                <c:pt idx="16">
                  <c:v>14680.222798051387</c:v>
                </c:pt>
                <c:pt idx="17">
                  <c:v>15865.426487175391</c:v>
                </c:pt>
                <c:pt idx="18">
                  <c:v>17096.85312017523</c:v>
                </c:pt>
                <c:pt idx="19">
                  <c:v>18376.305391862064</c:v>
                </c:pt>
                <c:pt idx="20">
                  <c:v>19705.656302144685</c:v>
                </c:pt>
                <c:pt idx="21">
                  <c:v>21086.851897928329</c:v>
                </c:pt>
                <c:pt idx="22">
                  <c:v>22521.914121947535</c:v>
                </c:pt>
                <c:pt idx="23">
                  <c:v>24012.943772703489</c:v>
                </c:pt>
                <c:pt idx="24">
                  <c:v>25562.123579838924</c:v>
                </c:pt>
              </c:numCache>
            </c:numRef>
          </c:yVal>
          <c:smooth val="1"/>
        </c:ser>
        <c:ser>
          <c:idx val="2"/>
          <c:order val="2"/>
          <c:tx>
            <c:v>Sparplan ohne Zinseszins</c:v>
          </c:tx>
          <c:spPr>
            <a:ln w="15875"/>
          </c:spPr>
          <c:marker>
            <c:symbol val="triangle"/>
            <c:size val="4"/>
          </c:marker>
          <c:xVal>
            <c:numRef>
              <c:f>'Rate 50 p=5% - VerrSt'!$B$46:$Z$46</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xVal>
          <c:yVal>
            <c:numRef>
              <c:f>'Rate 50 p=5% - VerrSt'!$B$47:$Z$47</c:f>
              <c:numCache>
                <c:formatCode>General</c:formatCode>
                <c:ptCount val="25"/>
                <c:pt idx="0">
                  <c:v>619.5</c:v>
                </c:pt>
                <c:pt idx="1">
                  <c:v>1239</c:v>
                </c:pt>
                <c:pt idx="2">
                  <c:v>1858.5</c:v>
                </c:pt>
                <c:pt idx="3">
                  <c:v>2478</c:v>
                </c:pt>
                <c:pt idx="4">
                  <c:v>3097.5</c:v>
                </c:pt>
                <c:pt idx="5">
                  <c:v>3717</c:v>
                </c:pt>
                <c:pt idx="6">
                  <c:v>4336.5</c:v>
                </c:pt>
                <c:pt idx="7">
                  <c:v>4956</c:v>
                </c:pt>
                <c:pt idx="8">
                  <c:v>5575.5</c:v>
                </c:pt>
                <c:pt idx="9">
                  <c:v>6195</c:v>
                </c:pt>
                <c:pt idx="10">
                  <c:v>6814.5</c:v>
                </c:pt>
                <c:pt idx="11">
                  <c:v>7434</c:v>
                </c:pt>
                <c:pt idx="12">
                  <c:v>8053.5</c:v>
                </c:pt>
                <c:pt idx="13">
                  <c:v>8673</c:v>
                </c:pt>
                <c:pt idx="14">
                  <c:v>9292.5</c:v>
                </c:pt>
                <c:pt idx="15">
                  <c:v>9912</c:v>
                </c:pt>
                <c:pt idx="16">
                  <c:v>10531.5</c:v>
                </c:pt>
                <c:pt idx="17">
                  <c:v>11151</c:v>
                </c:pt>
                <c:pt idx="18">
                  <c:v>11770.5</c:v>
                </c:pt>
                <c:pt idx="19">
                  <c:v>12390</c:v>
                </c:pt>
                <c:pt idx="20">
                  <c:v>13009.5</c:v>
                </c:pt>
                <c:pt idx="21">
                  <c:v>13629</c:v>
                </c:pt>
                <c:pt idx="22">
                  <c:v>14248.5</c:v>
                </c:pt>
                <c:pt idx="23">
                  <c:v>14868</c:v>
                </c:pt>
                <c:pt idx="24">
                  <c:v>15487.5</c:v>
                </c:pt>
              </c:numCache>
            </c:numRef>
          </c:yVal>
          <c:smooth val="1"/>
        </c:ser>
        <c:dLbls>
          <c:showLegendKey val="0"/>
          <c:showVal val="0"/>
          <c:showCatName val="0"/>
          <c:showSerName val="0"/>
          <c:showPercent val="0"/>
          <c:showBubbleSize val="0"/>
        </c:dLbls>
        <c:axId val="177596288"/>
        <c:axId val="177610752"/>
      </c:scatterChart>
      <c:valAx>
        <c:axId val="177596288"/>
        <c:scaling>
          <c:orientation val="minMax"/>
        </c:scaling>
        <c:delete val="0"/>
        <c:axPos val="b"/>
        <c:title>
          <c:tx>
            <c:rich>
              <a:bodyPr/>
              <a:lstStyle/>
              <a:p>
                <a:pPr>
                  <a:defRPr/>
                </a:pPr>
                <a:r>
                  <a:rPr lang="de-CH"/>
                  <a:t>Laufzeit</a:t>
                </a:r>
                <a:r>
                  <a:rPr lang="de-CH" baseline="0"/>
                  <a:t> in Jahren</a:t>
                </a:r>
                <a:endParaRPr lang="de-CH"/>
              </a:p>
            </c:rich>
          </c:tx>
          <c:overlay val="0"/>
        </c:title>
        <c:numFmt formatCode="General" sourceLinked="1"/>
        <c:majorTickMark val="out"/>
        <c:minorTickMark val="none"/>
        <c:tickLblPos val="nextTo"/>
        <c:crossAx val="177610752"/>
        <c:crosses val="autoZero"/>
        <c:crossBetween val="midCat"/>
      </c:valAx>
      <c:valAx>
        <c:axId val="177610752"/>
        <c:scaling>
          <c:orientation val="minMax"/>
        </c:scaling>
        <c:delete val="0"/>
        <c:axPos val="l"/>
        <c:majorGridlines>
          <c:spPr>
            <a:ln w="6350">
              <a:solidFill>
                <a:schemeClr val="bg1">
                  <a:lumMod val="95000"/>
                </a:schemeClr>
              </a:solidFill>
            </a:ln>
          </c:spPr>
        </c:majorGridlines>
        <c:title>
          <c:tx>
            <c:rich>
              <a:bodyPr rot="-5400000" vert="horz"/>
              <a:lstStyle/>
              <a:p>
                <a:pPr>
                  <a:defRPr/>
                </a:pPr>
                <a:r>
                  <a:rPr lang="de-CH"/>
                  <a:t>Kontostand am Jahresende in CHF</a:t>
                </a:r>
              </a:p>
            </c:rich>
          </c:tx>
          <c:overlay val="0"/>
        </c:title>
        <c:numFmt formatCode="General" sourceLinked="1"/>
        <c:majorTickMark val="out"/>
        <c:minorTickMark val="none"/>
        <c:tickLblPos val="nextTo"/>
        <c:crossAx val="177596288"/>
        <c:crosses val="autoZero"/>
        <c:crossBetween val="midCat"/>
      </c:valAx>
    </c:plotArea>
    <c:legend>
      <c:legendPos val="r"/>
      <c:layout>
        <c:manualLayout>
          <c:xMode val="edge"/>
          <c:yMode val="edge"/>
          <c:x val="0.70139526388060602"/>
          <c:y val="0.42753799682899885"/>
          <c:w val="0.2796938117846825"/>
          <c:h val="0.35949485711139945"/>
        </c:manualLayout>
      </c:layout>
      <c:overlay val="1"/>
    </c:legend>
    <c:plotVisOnly val="1"/>
    <c:dispBlanksAs val="gap"/>
    <c:showDLblsOverMax val="0"/>
  </c:chart>
  <c:printSettings>
    <c:headerFooter/>
    <c:pageMargins b="0.78740157499999996" l="0.7" r="0.7" t="0.78740157499999996"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oneCellAnchor>
    <xdr:from>
      <xdr:col>0</xdr:col>
      <xdr:colOff>123825</xdr:colOff>
      <xdr:row>0</xdr:row>
      <xdr:rowOff>133350</xdr:rowOff>
    </xdr:from>
    <xdr:ext cx="14354175" cy="15777909"/>
    <xdr:sp macro="" textlink="">
      <xdr:nvSpPr>
        <xdr:cNvPr id="2" name="Textfeld 1"/>
        <xdr:cNvSpPr txBox="1"/>
      </xdr:nvSpPr>
      <xdr:spPr>
        <a:xfrm>
          <a:off x="123825" y="133350"/>
          <a:ext cx="14354175" cy="15777909"/>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ct val="115000"/>
            </a:lnSpc>
            <a:spcAft>
              <a:spcPts val="1000"/>
            </a:spcAft>
          </a:pPr>
          <a:r>
            <a:rPr lang="de-CH" sz="1100">
              <a:effectLst/>
              <a:latin typeface="+mn-lt"/>
              <a:ea typeface="Calibri"/>
              <a:cs typeface="Times New Roman"/>
            </a:rPr>
            <a:t>Diese Excel-Aufgabe knüpft an die Aufgabe 9.3 auf Seite 111im Arbeitsheft des Mathematiklehrmittels 3 für die Sekunderstufe1, Jahrgang 3, des Kantons Zürich,  ISBN 978-3-03713-513-6, www.lehrmittelverlag-zuerich.ch.</a:t>
          </a:r>
        </a:p>
        <a:p>
          <a:pPr>
            <a:lnSpc>
              <a:spcPct val="115000"/>
            </a:lnSpc>
            <a:spcAft>
              <a:spcPts val="1000"/>
            </a:spcAft>
          </a:pPr>
          <a:r>
            <a:rPr lang="de-CH" sz="1100">
              <a:effectLst/>
              <a:latin typeface="+mn-lt"/>
              <a:ea typeface="Calibri"/>
              <a:cs typeface="Times New Roman"/>
            </a:rPr>
            <a:t>Die ursprüngliche Aufgabe lautet: </a:t>
          </a:r>
        </a:p>
        <a:p>
          <a:pPr>
            <a:lnSpc>
              <a:spcPct val="115000"/>
            </a:lnSpc>
            <a:spcAft>
              <a:spcPts val="1000"/>
            </a:spcAft>
          </a:pPr>
          <a:r>
            <a:rPr lang="de-CH" sz="1100">
              <a:effectLst/>
              <a:latin typeface="+mn-lt"/>
              <a:ea typeface="Calibri"/>
              <a:cs typeface="Times New Roman"/>
            </a:rPr>
            <a:t>"Wie entwickelt sich ein Sparguthaben, das konstant mit 3,5% verzinst wird, wenn während 4 Jahren monatlich CHF 200 einbezahlt und keine Rückzüge gemacht werden?". Eine Markierung  -Pfeil - verweist auf die Notwendigkeit diese Aufgabe im separaten Heft zu lösen, da sie etwas mehr Platz in Anspruch nimmt.</a:t>
          </a:r>
        </a:p>
        <a:p>
          <a:pPr>
            <a:lnSpc>
              <a:spcPct val="115000"/>
            </a:lnSpc>
            <a:spcAft>
              <a:spcPts val="1000"/>
            </a:spcAft>
          </a:pPr>
          <a:r>
            <a:rPr lang="de-CH" sz="1100" u="sng">
              <a:effectLst/>
              <a:latin typeface="+mn-lt"/>
              <a:ea typeface="Calibri"/>
              <a:cs typeface="Times New Roman"/>
            </a:rPr>
            <a:t>Warum also nicht Excel statt Heft?</a:t>
          </a:r>
          <a:endParaRPr lang="de-CH" sz="1100">
            <a:effectLst/>
            <a:latin typeface="+mn-lt"/>
            <a:ea typeface="Calibri"/>
            <a:cs typeface="Times New Roman"/>
          </a:endParaRPr>
        </a:p>
        <a:p>
          <a:pPr>
            <a:lnSpc>
              <a:spcPct val="115000"/>
            </a:lnSpc>
            <a:spcAft>
              <a:spcPts val="1000"/>
            </a:spcAft>
          </a:pPr>
          <a:r>
            <a:rPr lang="de-CH" sz="1100">
              <a:effectLst/>
              <a:latin typeface="+mn-lt"/>
              <a:ea typeface="Calibri"/>
              <a:cs typeface="Times New Roman"/>
            </a:rPr>
            <a:t>Um die Bearbeitung der Aufgabe 9.3 im Excel attraktiver zu machen, wurde sie vie folgt angepasst:</a:t>
          </a:r>
        </a:p>
        <a:p>
          <a:pPr>
            <a:lnSpc>
              <a:spcPct val="115000"/>
            </a:lnSpc>
            <a:spcAft>
              <a:spcPts val="1000"/>
            </a:spcAft>
          </a:pPr>
          <a:r>
            <a:rPr lang="de-CH" sz="1100">
              <a:effectLst/>
              <a:latin typeface="+mn-lt"/>
              <a:ea typeface="Calibri"/>
              <a:cs typeface="Times New Roman"/>
            </a:rPr>
            <a:t>&gt; Führe die Aufgabe 9.3 in Excel aus, aber wandle die Aufgabe ein bisschen um: Du willst nach der Lehre ein Startkapital von mindestens 8‘000 Fr haben. Erstelle einen Sparplan </a:t>
          </a:r>
          <a:r>
            <a:rPr lang="de-CH" sz="1100">
              <a:solidFill>
                <a:schemeClr val="tx1"/>
              </a:solidFill>
              <a:effectLst/>
              <a:latin typeface="+mn-lt"/>
              <a:ea typeface="+mn-ea"/>
              <a:cs typeface="+mn-cs"/>
            </a:rPr>
            <a:t>über 5 Jahre </a:t>
          </a:r>
          <a:r>
            <a:rPr lang="de-CH" sz="1100">
              <a:effectLst/>
              <a:latin typeface="+mn-lt"/>
              <a:ea typeface="Calibri"/>
              <a:cs typeface="Times New Roman"/>
            </a:rPr>
            <a:t>mit monatlichen Einzahlungen und einem Jahreszins p = 1.5%. Wie hoch müssten deine monatlichen Einzahlungen  (Raten) sein? Ist das realistisch? Musst du deine Pläne an die Realität anpassen? Mit einer eigenen Vorlage in Excel kannst du verschiedene Szenarios  testen und am Schluss eine Entscheidung treffen. Begründe sie.&lt;</a:t>
          </a:r>
        </a:p>
        <a:p>
          <a:pPr>
            <a:lnSpc>
              <a:spcPct val="115000"/>
            </a:lnSpc>
            <a:spcAft>
              <a:spcPts val="1000"/>
            </a:spcAft>
          </a:pPr>
          <a:r>
            <a:rPr lang="de-CH" sz="1100">
              <a:effectLst/>
              <a:latin typeface="+mn-lt"/>
              <a:ea typeface="Calibri"/>
              <a:cs typeface="Times New Roman"/>
            </a:rPr>
            <a:t>Die nachfolgenden Blätter wurden gedacht als Lösungsbeispiel bzw. Korrekturblätter für die SuS. Die ersten 4 Blätter beinhalten die Light-Version ohne  Berücksichtigung der Verrechnungssteuer - variiert werden und/oder die Raten bzw. der Prozentsatz. Die letzten 3 Blätter beinhalten ein Lösungsbeispiel mit Berücksichtigung der Verrechnungssteuer, wobei Raten und/oder der Prozentsatz ebenfalls variiert wurden.</a:t>
          </a:r>
        </a:p>
        <a:p>
          <a:pPr>
            <a:lnSpc>
              <a:spcPct val="115000"/>
            </a:lnSpc>
            <a:spcAft>
              <a:spcPts val="1000"/>
            </a:spcAft>
          </a:pPr>
          <a:r>
            <a:rPr lang="de-CH" sz="1100">
              <a:effectLst/>
              <a:latin typeface="+mn-lt"/>
              <a:ea typeface="Calibri"/>
              <a:cs typeface="Times New Roman"/>
            </a:rPr>
            <a:t>Auf Blatt "Rate 130" im roten Rahmen befindet sich die Basis der Berechnung = das müssen die SuS selber schreiben. Danach kann die Sparte "2. Jahr", kursiv geschrieben, endlos nach rechts kopiert werden, wobei ein Sparplan über mehrere Jahre entsteht.</a:t>
          </a:r>
        </a:p>
        <a:p>
          <a:pPr>
            <a:lnSpc>
              <a:spcPct val="115000"/>
            </a:lnSpc>
            <a:spcAft>
              <a:spcPts val="1000"/>
            </a:spcAft>
          </a:pPr>
          <a:r>
            <a:rPr lang="de-CH" sz="1100">
              <a:effectLst/>
              <a:latin typeface="+mn-lt"/>
              <a:ea typeface="Calibri"/>
              <a:cs typeface="Times New Roman"/>
            </a:rPr>
            <a:t>Das Blatt "Rate 130" kann wiederum als Ganzes kopiert werden um verschieden Sparszenarios zu testen. In den grün markierten Feldern können dann andere Monatsraten bzw. andere Zinssätze eingegeben werden. Es ist zu beachten, dass diese Vorlage nur für konstante Jahreszinssätze und konstante Jahresraten funktioniert (keine Bausparpläne wie sie z.B. in Deutschland üblich sind!)</a:t>
          </a:r>
        </a:p>
        <a:p>
          <a:pPr>
            <a:lnSpc>
              <a:spcPct val="115000"/>
            </a:lnSpc>
            <a:spcAft>
              <a:spcPts val="1000"/>
            </a:spcAft>
          </a:pPr>
          <a:r>
            <a:rPr lang="de-CH" sz="1100">
              <a:effectLst/>
              <a:latin typeface="+mn-lt"/>
              <a:ea typeface="Calibri"/>
              <a:cs typeface="Times New Roman"/>
            </a:rPr>
            <a:t>Ab Blatt "Rate 130 - VerrSt" wurde die Schweizerische Verrechnungssteuer</a:t>
          </a:r>
          <a:r>
            <a:rPr lang="de-CH" sz="1100" baseline="0">
              <a:effectLst/>
              <a:latin typeface="+mn-lt"/>
              <a:ea typeface="Calibri"/>
              <a:cs typeface="Times New Roman"/>
            </a:rPr>
            <a:t> </a:t>
          </a:r>
          <a:r>
            <a:rPr lang="de-CH" sz="1100">
              <a:effectLst/>
              <a:latin typeface="+mn-lt"/>
              <a:ea typeface="Calibri"/>
              <a:cs typeface="Times New Roman"/>
            </a:rPr>
            <a:t>von 35% berücksichtigt. Bitte beachten, dass das Guthaben am Jahresende mit einer anderen Formel berechnet wird als in den Light-Blättern und es wurde die "WENN" Funktion eingeführt.</a:t>
          </a:r>
        </a:p>
        <a:p>
          <a:pPr>
            <a:lnSpc>
              <a:spcPct val="115000"/>
            </a:lnSpc>
            <a:spcAft>
              <a:spcPts val="1000"/>
            </a:spcAft>
          </a:pPr>
          <a:r>
            <a:rPr lang="de-CH" sz="1100">
              <a:effectLst/>
              <a:latin typeface="+mn-lt"/>
              <a:ea typeface="Calibri"/>
              <a:cs typeface="Times New Roman"/>
            </a:rPr>
            <a:t>Die hier angewandten Excel-Blätter wurden als eine logische Ereignisfolge konzipiert - das erleichtert den SuS sich vorzustellen wie sich ein Vorhaben - hier das Vorhaben nach der Lehre ein "Startkapital" zu ersparen - in die Zukunft entwickeln wird und womit sie zu einem bestimmten Zeitpunkt in der Zukunft</a:t>
          </a:r>
          <a:r>
            <a:rPr lang="de-CH" sz="1100" baseline="0">
              <a:effectLst/>
              <a:latin typeface="+mn-lt"/>
              <a:ea typeface="Calibri"/>
              <a:cs typeface="Times New Roman"/>
            </a:rPr>
            <a:t> </a:t>
          </a:r>
          <a:r>
            <a:rPr lang="de-CH" sz="1100">
              <a:solidFill>
                <a:schemeClr val="tx1"/>
              </a:solidFill>
              <a:effectLst/>
              <a:latin typeface="+mn-lt"/>
              <a:ea typeface="+mn-ea"/>
              <a:cs typeface="+mn-cs"/>
            </a:rPr>
            <a:t>"rechnen" dürfen .</a:t>
          </a:r>
          <a:r>
            <a:rPr lang="de-CH" sz="1100">
              <a:effectLst/>
              <a:latin typeface="+mn-lt"/>
              <a:ea typeface="Calibri"/>
              <a:cs typeface="Times New Roman"/>
            </a:rPr>
            <a:t> Diese Rechnung, würde sie tatsächlich im Heft und unter Benützung von Taschenrechner ausgeführt werden müssen, würde die SuS sehr schnell ermüden - "ablöschen " - und sicherlich keine Überschau über einen längeren Zeitabschnitt bringen. Ferner erzwingt die Anwendung von Excel genaues Sortieren von Ereignissen und folgerichtige  Anwendung von Formeln.</a:t>
          </a:r>
        </a:p>
        <a:p>
          <a:pPr>
            <a:lnSpc>
              <a:spcPct val="115000"/>
            </a:lnSpc>
            <a:spcAft>
              <a:spcPts val="1000"/>
            </a:spcAft>
          </a:pPr>
          <a:r>
            <a:rPr lang="de-CH" sz="1100" u="sng">
              <a:effectLst/>
              <a:latin typeface="+mn-lt"/>
              <a:ea typeface="Calibri"/>
              <a:cs typeface="Times New Roman"/>
            </a:rPr>
            <a:t>Die Denk- bzw. Schreibabfolge des Excel-Blattes:</a:t>
          </a:r>
          <a:endParaRPr lang="de-CH" sz="1100">
            <a:effectLst/>
            <a:latin typeface="+mn-lt"/>
            <a:ea typeface="Calibri"/>
            <a:cs typeface="Times New Roman"/>
          </a:endParaRPr>
        </a:p>
        <a:p>
          <a:pPr>
            <a:lnSpc>
              <a:spcPct val="115000"/>
            </a:lnSpc>
            <a:spcAft>
              <a:spcPts val="1000"/>
            </a:spcAft>
          </a:pPr>
          <a:r>
            <a:rPr lang="de-CH" sz="1100">
              <a:effectLst/>
              <a:latin typeface="+mn-lt"/>
              <a:ea typeface="Calibri"/>
              <a:cs typeface="Times New Roman"/>
            </a:rPr>
            <a:t>1. Definiere gegeben/Gesucht:</a:t>
          </a:r>
        </a:p>
        <a:p>
          <a:pPr>
            <a:lnSpc>
              <a:spcPct val="115000"/>
            </a:lnSpc>
            <a:spcAft>
              <a:spcPts val="1000"/>
            </a:spcAft>
          </a:pPr>
          <a:r>
            <a:rPr lang="de-CH" sz="1100">
              <a:effectLst/>
              <a:latin typeface="+mn-lt"/>
              <a:ea typeface="Calibri"/>
              <a:cs typeface="Times New Roman"/>
            </a:rPr>
            <a:t>Monatliche Raten z.B. 	xxx Fr</a:t>
          </a:r>
        </a:p>
        <a:p>
          <a:pPr>
            <a:lnSpc>
              <a:spcPct val="115000"/>
            </a:lnSpc>
            <a:spcAft>
              <a:spcPts val="1000"/>
            </a:spcAft>
          </a:pPr>
          <a:r>
            <a:rPr lang="de-CH" sz="1100">
              <a:effectLst/>
              <a:latin typeface="+mn-lt"/>
              <a:ea typeface="Calibri"/>
              <a:cs typeface="Times New Roman"/>
            </a:rPr>
            <a:t>Laufzeit  		5 Jahre</a:t>
          </a:r>
        </a:p>
        <a:p>
          <a:pPr>
            <a:lnSpc>
              <a:spcPct val="115000"/>
            </a:lnSpc>
            <a:spcAft>
              <a:spcPts val="1000"/>
            </a:spcAft>
          </a:pPr>
          <a:r>
            <a:rPr lang="de-CH" sz="1100">
              <a:effectLst/>
              <a:latin typeface="+mn-lt"/>
              <a:ea typeface="Calibri"/>
              <a:cs typeface="Times New Roman"/>
            </a:rPr>
            <a:t>Zinsfuss 		1.5%</a:t>
          </a:r>
        </a:p>
        <a:p>
          <a:pPr>
            <a:lnSpc>
              <a:spcPct val="115000"/>
            </a:lnSpc>
            <a:spcAft>
              <a:spcPts val="1000"/>
            </a:spcAft>
          </a:pPr>
          <a:r>
            <a:rPr lang="de-CH" sz="1100">
              <a:effectLst/>
              <a:latin typeface="+mn-lt"/>
              <a:ea typeface="Calibri"/>
              <a:cs typeface="Times New Roman"/>
            </a:rPr>
            <a:t>Guthaben nach 5 Jahren 	8000 Fr</a:t>
          </a:r>
        </a:p>
        <a:p>
          <a:pPr>
            <a:lnSpc>
              <a:spcPct val="115000"/>
            </a:lnSpc>
            <a:spcAft>
              <a:spcPts val="1000"/>
            </a:spcAft>
          </a:pPr>
          <a:r>
            <a:rPr lang="de-CH" sz="1100">
              <a:effectLst/>
              <a:latin typeface="+mn-lt"/>
              <a:ea typeface="Calibri"/>
              <a:cs typeface="Times New Roman"/>
            </a:rPr>
            <a:t>2. Definiere die Ereignisfolge:</a:t>
          </a:r>
        </a:p>
        <a:p>
          <a:pPr>
            <a:lnSpc>
              <a:spcPct val="115000"/>
            </a:lnSpc>
            <a:spcAft>
              <a:spcPts val="1000"/>
            </a:spcAft>
          </a:pPr>
          <a:r>
            <a:rPr lang="de-CH" sz="1100">
              <a:effectLst/>
              <a:latin typeface="+mn-lt"/>
              <a:ea typeface="Calibri"/>
              <a:cs typeface="Times New Roman"/>
            </a:rPr>
            <a:t>a) 1. Jahr: </a:t>
          </a:r>
          <a:r>
            <a:rPr lang="de-CH" sz="1100" u="sng">
              <a:effectLst/>
              <a:latin typeface="+mn-lt"/>
              <a:ea typeface="Calibri"/>
              <a:cs typeface="Times New Roman"/>
            </a:rPr>
            <a:t>(Raten +Marchzins )</a:t>
          </a:r>
          <a:r>
            <a:rPr lang="de-CH" sz="1100">
              <a:effectLst/>
              <a:latin typeface="+mn-lt"/>
              <a:ea typeface="Calibri"/>
              <a:cs typeface="Times New Roman"/>
            </a:rPr>
            <a:t> </a:t>
          </a:r>
        </a:p>
        <a:p>
          <a:pPr>
            <a:lnSpc>
              <a:spcPct val="115000"/>
            </a:lnSpc>
            <a:spcAft>
              <a:spcPts val="1000"/>
            </a:spcAft>
          </a:pPr>
          <a:r>
            <a:rPr lang="de-CH" sz="1100">
              <a:effectLst/>
              <a:latin typeface="+mn-lt"/>
              <a:ea typeface="Calibri"/>
              <a:cs typeface="Times New Roman"/>
            </a:rPr>
            <a:t>b) 2. Jahr: (Übertrag vom 1. Jahr + Zinseszins )+ (</a:t>
          </a:r>
          <a:r>
            <a:rPr lang="de-CH" sz="1100" u="sng">
              <a:effectLst/>
              <a:latin typeface="+mn-lt"/>
              <a:ea typeface="Calibri"/>
              <a:cs typeface="Times New Roman"/>
            </a:rPr>
            <a:t>Raten +Marchzins</a:t>
          </a:r>
          <a:r>
            <a:rPr lang="de-CH" sz="1100">
              <a:effectLst/>
              <a:latin typeface="+mn-lt"/>
              <a:ea typeface="Calibri"/>
              <a:cs typeface="Times New Roman"/>
            </a:rPr>
            <a:t>)</a:t>
          </a:r>
        </a:p>
        <a:p>
          <a:pPr>
            <a:lnSpc>
              <a:spcPct val="115000"/>
            </a:lnSpc>
            <a:spcAft>
              <a:spcPts val="1000"/>
            </a:spcAft>
          </a:pPr>
          <a:r>
            <a:rPr lang="de-CH" sz="1100">
              <a:effectLst/>
              <a:latin typeface="+mn-lt"/>
              <a:ea typeface="Calibri"/>
              <a:cs typeface="Times New Roman"/>
            </a:rPr>
            <a:t>c) 3. Jahr: (Übertrag vom 2. Jahr + Zinseszins )+ (</a:t>
          </a:r>
          <a:r>
            <a:rPr lang="de-CH" sz="1100" u="sng">
              <a:effectLst/>
              <a:latin typeface="+mn-lt"/>
              <a:ea typeface="Calibri"/>
              <a:cs typeface="Times New Roman"/>
            </a:rPr>
            <a:t>Raten +Marchzins</a:t>
          </a:r>
          <a:r>
            <a:rPr lang="de-CH" sz="1100">
              <a:effectLst/>
              <a:latin typeface="+mn-lt"/>
              <a:ea typeface="Calibri"/>
              <a:cs typeface="Times New Roman"/>
            </a:rPr>
            <a:t>)</a:t>
          </a:r>
        </a:p>
        <a:p>
          <a:pPr>
            <a:lnSpc>
              <a:spcPct val="115000"/>
            </a:lnSpc>
            <a:spcAft>
              <a:spcPts val="1000"/>
            </a:spcAft>
          </a:pPr>
          <a:r>
            <a:rPr lang="de-CH" sz="1100">
              <a:effectLst/>
              <a:latin typeface="+mn-lt"/>
              <a:ea typeface="Calibri"/>
              <a:cs typeface="Times New Roman"/>
            </a:rPr>
            <a:t>d) 4. Jahr: (Übertrag vom 3. Jahr + Zinseszins )+ (</a:t>
          </a:r>
          <a:r>
            <a:rPr lang="de-CH" sz="1100" u="sng">
              <a:effectLst/>
              <a:latin typeface="+mn-lt"/>
              <a:ea typeface="Calibri"/>
              <a:cs typeface="Times New Roman"/>
            </a:rPr>
            <a:t>Raten +Marchzins</a:t>
          </a:r>
          <a:r>
            <a:rPr lang="de-CH" sz="1100">
              <a:effectLst/>
              <a:latin typeface="+mn-lt"/>
              <a:ea typeface="Calibri"/>
              <a:cs typeface="Times New Roman"/>
            </a:rPr>
            <a:t>)</a:t>
          </a:r>
        </a:p>
        <a:p>
          <a:pPr>
            <a:lnSpc>
              <a:spcPct val="115000"/>
            </a:lnSpc>
            <a:spcAft>
              <a:spcPts val="1000"/>
            </a:spcAft>
          </a:pPr>
          <a:r>
            <a:rPr lang="de-CH" sz="1100">
              <a:effectLst/>
              <a:latin typeface="+mn-lt"/>
              <a:ea typeface="Calibri"/>
              <a:cs typeface="Times New Roman"/>
            </a:rPr>
            <a:t>e) 5. Jahr: (Übertrag vom 4. Jahr + Zinseszins )+ (</a:t>
          </a:r>
          <a:r>
            <a:rPr lang="de-CH" sz="1100" u="sng">
              <a:effectLst/>
              <a:latin typeface="+mn-lt"/>
              <a:ea typeface="Calibri"/>
              <a:cs typeface="Times New Roman"/>
            </a:rPr>
            <a:t>Raten +Marchzins</a:t>
          </a:r>
          <a:r>
            <a:rPr lang="de-CH" sz="1100">
              <a:effectLst/>
              <a:latin typeface="+mn-lt"/>
              <a:ea typeface="Calibri"/>
              <a:cs typeface="Times New Roman"/>
            </a:rPr>
            <a:t>)  = soll  mindestens  8000 Fr ergeben</a:t>
          </a:r>
        </a:p>
        <a:p>
          <a:pPr>
            <a:lnSpc>
              <a:spcPct val="115000"/>
            </a:lnSpc>
            <a:spcAft>
              <a:spcPts val="1000"/>
            </a:spcAft>
          </a:pPr>
          <a:r>
            <a:rPr lang="de-CH" sz="1100">
              <a:effectLst/>
              <a:latin typeface="+mn-lt"/>
              <a:ea typeface="Calibri"/>
              <a:cs typeface="Times New Roman"/>
            </a:rPr>
            <a:t>f) usw. ...</a:t>
          </a:r>
        </a:p>
        <a:p>
          <a:pPr>
            <a:lnSpc>
              <a:spcPct val="115000"/>
            </a:lnSpc>
            <a:spcAft>
              <a:spcPts val="1000"/>
            </a:spcAft>
          </a:pPr>
          <a:r>
            <a:rPr lang="de-CH" sz="1100">
              <a:effectLst/>
              <a:latin typeface="+mn-lt"/>
              <a:ea typeface="Calibri"/>
              <a:cs typeface="Times New Roman"/>
            </a:rPr>
            <a:t>3. Definiere die Variablen, die in die grünen Felder kommen:</a:t>
          </a:r>
        </a:p>
        <a:p>
          <a:pPr>
            <a:lnSpc>
              <a:spcPct val="115000"/>
            </a:lnSpc>
            <a:spcAft>
              <a:spcPts val="1000"/>
            </a:spcAft>
          </a:pPr>
          <a:r>
            <a:rPr lang="de-CH" sz="1100">
              <a:effectLst/>
              <a:latin typeface="+mn-lt"/>
              <a:ea typeface="Calibri"/>
              <a:cs typeface="Times New Roman"/>
            </a:rPr>
            <a:t>Jahreszinssatz p</a:t>
          </a:r>
        </a:p>
        <a:p>
          <a:pPr>
            <a:lnSpc>
              <a:spcPct val="115000"/>
            </a:lnSpc>
            <a:spcAft>
              <a:spcPts val="1000"/>
            </a:spcAft>
          </a:pPr>
          <a:r>
            <a:rPr lang="de-CH" sz="1100">
              <a:effectLst/>
              <a:latin typeface="+mn-lt"/>
              <a:ea typeface="Calibri"/>
              <a:cs typeface="Times New Roman"/>
            </a:rPr>
            <a:t>Monatsrate</a:t>
          </a:r>
        </a:p>
        <a:p>
          <a:pPr>
            <a:lnSpc>
              <a:spcPct val="115000"/>
            </a:lnSpc>
            <a:spcAft>
              <a:spcPts val="1000"/>
            </a:spcAft>
          </a:pPr>
          <a:r>
            <a:rPr lang="de-CH" sz="1100">
              <a:effectLst/>
              <a:latin typeface="+mn-lt"/>
              <a:ea typeface="Calibri"/>
              <a:cs typeface="Times New Roman"/>
            </a:rPr>
            <a:t>4. Schreibe die Berechnung für das 1. Jahr: sehe Blatt "Rate 130"</a:t>
          </a:r>
        </a:p>
        <a:p>
          <a:pPr>
            <a:lnSpc>
              <a:spcPct val="115000"/>
            </a:lnSpc>
            <a:spcAft>
              <a:spcPts val="1000"/>
            </a:spcAft>
          </a:pPr>
          <a:r>
            <a:rPr lang="de-CH" sz="1100">
              <a:effectLst/>
              <a:latin typeface="+mn-lt"/>
              <a:ea typeface="Calibri"/>
              <a:cs typeface="Times New Roman"/>
            </a:rPr>
            <a:t>5. Schreibe die Berechnung für das 2. Jahr: sehe Blatt "Rate 130"</a:t>
          </a:r>
        </a:p>
        <a:p>
          <a:pPr>
            <a:lnSpc>
              <a:spcPct val="115000"/>
            </a:lnSpc>
            <a:spcAft>
              <a:spcPts val="1000"/>
            </a:spcAft>
          </a:pPr>
          <a:r>
            <a:rPr lang="de-CH" sz="1100">
              <a:effectLst/>
              <a:latin typeface="+mn-lt"/>
              <a:ea typeface="Calibri"/>
              <a:cs typeface="Times New Roman"/>
            </a:rPr>
            <a:t>6. Kopiere die Berechnung für das 2. Jahr und  füge sie nach rechts, immer im gleichen Abstand,  beliebig oft ein. Eventuell Jahresnummern anpassen.</a:t>
          </a:r>
        </a:p>
        <a:p>
          <a:pPr>
            <a:lnSpc>
              <a:spcPct val="115000"/>
            </a:lnSpc>
            <a:spcAft>
              <a:spcPts val="1000"/>
            </a:spcAft>
          </a:pPr>
          <a:r>
            <a:rPr lang="de-CH" sz="1100">
              <a:effectLst/>
              <a:latin typeface="+mn-lt"/>
              <a:ea typeface="Calibri"/>
              <a:cs typeface="Times New Roman"/>
            </a:rPr>
            <a:t>7. Erstelle  blau umrandete Tabellen.</a:t>
          </a:r>
        </a:p>
        <a:p>
          <a:pPr>
            <a:lnSpc>
              <a:spcPct val="115000"/>
            </a:lnSpc>
            <a:spcAft>
              <a:spcPts val="1000"/>
            </a:spcAft>
          </a:pPr>
          <a:r>
            <a:rPr lang="de-CH" sz="1100">
              <a:effectLst/>
              <a:latin typeface="+mn-lt"/>
              <a:ea typeface="Calibri"/>
              <a:cs typeface="Times New Roman"/>
            </a:rPr>
            <a:t>8. Erstelle das Diagramm, beschrifte es.</a:t>
          </a:r>
        </a:p>
        <a:p>
          <a:pPr>
            <a:lnSpc>
              <a:spcPct val="115000"/>
            </a:lnSpc>
            <a:spcAft>
              <a:spcPts val="1000"/>
            </a:spcAft>
          </a:pPr>
          <a:r>
            <a:rPr lang="de-CH" sz="1100">
              <a:effectLst/>
              <a:latin typeface="+mn-lt"/>
              <a:ea typeface="Calibri"/>
              <a:cs typeface="Times New Roman"/>
            </a:rPr>
            <a:t>9. Kopiere das Blatt  "Rate 130" und  teste weitere Szenarien von Raten/p Kombinationen.</a:t>
          </a:r>
        </a:p>
        <a:p>
          <a:pPr>
            <a:lnSpc>
              <a:spcPct val="115000"/>
            </a:lnSpc>
            <a:spcAft>
              <a:spcPts val="1000"/>
            </a:spcAft>
          </a:pPr>
          <a:r>
            <a:rPr lang="de-CH" sz="1100">
              <a:effectLst/>
              <a:latin typeface="+mn-lt"/>
              <a:ea typeface="Calibri"/>
              <a:cs typeface="Times New Roman"/>
            </a:rPr>
            <a:t>10. Beantworte Fragen und schreibe Schlussfolgerungen.</a:t>
          </a:r>
        </a:p>
        <a:p>
          <a:pPr>
            <a:lnSpc>
              <a:spcPct val="115000"/>
            </a:lnSpc>
            <a:spcAft>
              <a:spcPts val="1000"/>
            </a:spcAft>
          </a:pPr>
          <a:r>
            <a:rPr lang="de-CH" sz="1100">
              <a:effectLst/>
              <a:latin typeface="+mn-lt"/>
              <a:ea typeface="Calibri"/>
              <a:cs typeface="Times New Roman"/>
            </a:rPr>
            <a:t>11. Für Cracks: Erweitere das Blatt "Rate 130" indem der Abzug der Verrechnungssteuer berücksichtig wird = Blatt "Rate 130 - VerrSt."</a:t>
          </a:r>
        </a:p>
        <a:p>
          <a:pPr>
            <a:lnSpc>
              <a:spcPct val="115000"/>
            </a:lnSpc>
            <a:spcAft>
              <a:spcPts val="1000"/>
            </a:spcAft>
          </a:pPr>
          <a:r>
            <a:rPr lang="de-CH" sz="1100">
              <a:effectLst/>
              <a:latin typeface="+mn-lt"/>
              <a:ea typeface="Calibri"/>
              <a:cs typeface="Times New Roman"/>
            </a:rPr>
            <a:t>12. Selbstverständlich können weitere Aufgaben kreiert bzw. die Fragestellungen und die Interpretationen erweitert werden.</a:t>
          </a:r>
        </a:p>
        <a:p>
          <a:pPr>
            <a:lnSpc>
              <a:spcPct val="115000"/>
            </a:lnSpc>
            <a:spcAft>
              <a:spcPts val="1000"/>
            </a:spcAft>
          </a:pPr>
          <a:r>
            <a:rPr lang="de-CH" sz="1100">
              <a:effectLst/>
              <a:latin typeface="+mn-lt"/>
              <a:ea typeface="Calibri"/>
              <a:cs typeface="Times New Roman"/>
            </a:rPr>
            <a:t>13. Nach dem gleichen Prinzip können Aufgaben aus der Lernumgebung</a:t>
          </a:r>
          <a:r>
            <a:rPr lang="de-CH" sz="1100" baseline="0">
              <a:effectLst/>
              <a:latin typeface="+mn-lt"/>
              <a:ea typeface="Calibri"/>
              <a:cs typeface="Times New Roman"/>
            </a:rPr>
            <a:t> 4b "Konsumkredit und Leasing" gelösst werden </a:t>
          </a:r>
        </a:p>
        <a:p>
          <a:pPr>
            <a:lnSpc>
              <a:spcPct val="115000"/>
            </a:lnSpc>
            <a:spcAft>
              <a:spcPts val="1000"/>
            </a:spcAft>
          </a:pPr>
          <a:r>
            <a:rPr lang="de-CH" sz="1100">
              <a:effectLst/>
              <a:latin typeface="+mn-lt"/>
              <a:ea typeface="Calibri"/>
              <a:cs typeface="Times New Roman"/>
            </a:rPr>
            <a:t>______________</a:t>
          </a:r>
        </a:p>
        <a:p>
          <a:pPr>
            <a:lnSpc>
              <a:spcPct val="115000"/>
            </a:lnSpc>
            <a:spcAft>
              <a:spcPts val="1000"/>
            </a:spcAft>
          </a:pPr>
          <a:r>
            <a:rPr lang="de-CH" sz="1100">
              <a:effectLst/>
              <a:latin typeface="+mn-lt"/>
              <a:ea typeface="Calibri"/>
              <a:cs typeface="Times New Roman"/>
            </a:rPr>
            <a:t>Literatur</a:t>
          </a:r>
        </a:p>
        <a:p>
          <a:pPr>
            <a:lnSpc>
              <a:spcPct val="115000"/>
            </a:lnSpc>
            <a:spcAft>
              <a:spcPts val="1000"/>
            </a:spcAft>
          </a:pPr>
          <a:r>
            <a:rPr lang="de-CH" sz="1100">
              <a:effectLst/>
              <a:latin typeface="+mn-lt"/>
              <a:ea typeface="Calibri"/>
              <a:cs typeface="Times New Roman"/>
            </a:rPr>
            <a:t>Keller, F.,</a:t>
          </a:r>
          <a:r>
            <a:rPr lang="de-CH" sz="1100" baseline="0">
              <a:effectLst/>
              <a:latin typeface="+mn-lt"/>
              <a:ea typeface="Calibri"/>
              <a:cs typeface="Times New Roman"/>
            </a:rPr>
            <a:t> Bollmann, B., Rohrbach, Ch., Schelldorfer, R., </a:t>
          </a:r>
          <a:r>
            <a:rPr lang="de-CH" sz="1100" baseline="0">
              <a:solidFill>
                <a:schemeClr val="tx1"/>
              </a:solidFill>
              <a:effectLst/>
              <a:latin typeface="+mn-lt"/>
              <a:ea typeface="+mn-ea"/>
              <a:cs typeface="+mn-cs"/>
            </a:rPr>
            <a:t>2013. </a:t>
          </a:r>
          <a:r>
            <a:rPr lang="de-CH" sz="1100" baseline="0">
              <a:effectLst/>
              <a:latin typeface="+mn-lt"/>
              <a:ea typeface="Calibri"/>
              <a:cs typeface="Times New Roman"/>
            </a:rPr>
            <a:t>Mathematik 3, Sekundarstufe 1. Themenbuch, Begleitheft und Arbeitsheft. Lehrmittelverlag Zürich. ISBN 978-3-03713-511-2 und  978-3-03713-512-9 und 978-3-03713-513-6</a:t>
          </a:r>
          <a:endParaRPr lang="de-CH" sz="1100">
            <a:effectLst/>
            <a:latin typeface="+mn-lt"/>
            <a:ea typeface="Calibri"/>
            <a:cs typeface="Times New Roman"/>
          </a:endParaRPr>
        </a:p>
        <a:p>
          <a:pPr algn="r">
            <a:lnSpc>
              <a:spcPct val="115000"/>
            </a:lnSpc>
            <a:spcAft>
              <a:spcPts val="1000"/>
            </a:spcAft>
          </a:pPr>
          <a:r>
            <a:rPr lang="de-CH" sz="1100">
              <a:effectLst/>
              <a:latin typeface="+mn-lt"/>
              <a:ea typeface="Calibri"/>
              <a:cs typeface="Times New Roman"/>
            </a:rPr>
            <a:t>Verfasst von Aleksandra J. Heer, Flums, den 15.02.2016</a:t>
          </a:r>
        </a:p>
        <a:p>
          <a:pPr algn="r">
            <a:lnSpc>
              <a:spcPct val="115000"/>
            </a:lnSpc>
            <a:spcAft>
              <a:spcPts val="1000"/>
            </a:spcAft>
          </a:pPr>
          <a:r>
            <a:rPr lang="en-US" sz="1100">
              <a:effectLst/>
              <a:latin typeface="+mn-lt"/>
              <a:ea typeface="Calibri"/>
              <a:cs typeface="Times New Roman"/>
            </a:rPr>
            <a:t>Mail to: heer@giub.unibe.ch </a:t>
          </a:r>
          <a:endParaRPr lang="de-CH" sz="1100">
            <a:effectLst/>
            <a:latin typeface="+mn-lt"/>
            <a:ea typeface="Calibri"/>
            <a:cs typeface="Times New Roman"/>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107156</xdr:colOff>
      <xdr:row>0</xdr:row>
      <xdr:rowOff>178594</xdr:rowOff>
    </xdr:from>
    <xdr:ext cx="4017575" cy="2331279"/>
    <xdr:sp macro="" textlink="">
      <xdr:nvSpPr>
        <xdr:cNvPr id="2" name="Textfeld 1"/>
        <xdr:cNvSpPr txBox="1"/>
      </xdr:nvSpPr>
      <xdr:spPr>
        <a:xfrm>
          <a:off x="107156" y="178594"/>
          <a:ext cx="4017575" cy="23312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t>Monatliche</a:t>
          </a:r>
          <a:r>
            <a:rPr lang="de-CH" sz="1100" baseline="0"/>
            <a:t> Raten z.B. 	xxx Fr</a:t>
          </a:r>
        </a:p>
        <a:p>
          <a:r>
            <a:rPr lang="de-CH" sz="1100"/>
            <a:t>Laufzeit  		5 Jahre</a:t>
          </a:r>
        </a:p>
        <a:p>
          <a:r>
            <a:rPr lang="de-CH" sz="1100"/>
            <a:t>Zinsfuss 		1.5%</a:t>
          </a:r>
        </a:p>
        <a:p>
          <a:r>
            <a:rPr lang="de-CH" sz="1100"/>
            <a:t>Guthaben nach 5 Jahren 	8000 Fr</a:t>
          </a:r>
        </a:p>
        <a:p>
          <a:endParaRPr lang="de-CH" sz="1100"/>
        </a:p>
        <a:p>
          <a:r>
            <a:rPr lang="de-CH" sz="1100"/>
            <a:t>Überlegungen:</a:t>
          </a:r>
        </a:p>
        <a:p>
          <a:endParaRPr lang="de-CH" sz="1100"/>
        </a:p>
        <a:p>
          <a:r>
            <a:rPr lang="de-CH" sz="1100"/>
            <a:t>a)</a:t>
          </a:r>
          <a:r>
            <a:rPr lang="de-CH" sz="1100" baseline="0"/>
            <a:t> 1. Jahr: </a:t>
          </a:r>
          <a:r>
            <a:rPr lang="de-CH" sz="1100" u="sng" baseline="0"/>
            <a:t>(Raten +</a:t>
          </a:r>
          <a:r>
            <a:rPr lang="de-CH" sz="1100" u="sng"/>
            <a:t>Marchzins )</a:t>
          </a:r>
          <a:r>
            <a:rPr lang="de-CH" sz="1100"/>
            <a:t> </a:t>
          </a:r>
          <a:endParaRPr lang="de-CH" sz="1100" baseline="0"/>
        </a:p>
        <a:p>
          <a:r>
            <a:rPr lang="de-CH" sz="1100" baseline="0"/>
            <a:t>b) 2. Jahr: (Übertrag vom 1. Jahr + Zinseszins )+ (</a:t>
          </a:r>
          <a:r>
            <a:rPr lang="de-CH" sz="1100" u="sng" baseline="0"/>
            <a:t>Raten +Marchzins</a:t>
          </a:r>
          <a:r>
            <a:rPr lang="de-CH" sz="1100" baseline="0"/>
            <a:t>)</a:t>
          </a:r>
        </a:p>
        <a:p>
          <a:pPr marL="0" marR="0" indent="0" defTabSz="914400" eaLnBrk="1" fontAlgn="auto" latinLnBrk="0" hangingPunct="1">
            <a:lnSpc>
              <a:spcPct val="100000"/>
            </a:lnSpc>
            <a:spcBef>
              <a:spcPts val="0"/>
            </a:spcBef>
            <a:spcAft>
              <a:spcPts val="0"/>
            </a:spcAft>
            <a:buClrTx/>
            <a:buSzTx/>
            <a:buFontTx/>
            <a:buNone/>
            <a:tabLst/>
            <a:defRPr/>
          </a:pPr>
          <a:r>
            <a:rPr lang="de-CH" sz="1100"/>
            <a:t>c) 3. Jahr: </a:t>
          </a:r>
          <a:r>
            <a:rPr lang="de-CH" sz="1100" baseline="0">
              <a:solidFill>
                <a:schemeClr val="tx1"/>
              </a:solidFill>
              <a:effectLst/>
              <a:latin typeface="+mn-lt"/>
              <a:ea typeface="+mn-ea"/>
              <a:cs typeface="+mn-cs"/>
            </a:rPr>
            <a:t>(Übertrag vom 2. Jahr + Zinseszins )+ (</a:t>
          </a:r>
          <a:r>
            <a:rPr lang="de-CH" sz="1100" u="sng" baseline="0">
              <a:solidFill>
                <a:schemeClr val="tx1"/>
              </a:solidFill>
              <a:effectLst/>
              <a:latin typeface="+mn-lt"/>
              <a:ea typeface="+mn-ea"/>
              <a:cs typeface="+mn-cs"/>
            </a:rPr>
            <a:t>Raten +Marchzins</a:t>
          </a:r>
          <a:r>
            <a:rPr lang="de-CH" sz="1100" baseline="0">
              <a:solidFill>
                <a:schemeClr val="tx1"/>
              </a:solidFill>
              <a:effectLst/>
              <a:latin typeface="+mn-lt"/>
              <a:ea typeface="+mn-ea"/>
              <a:cs typeface="+mn-cs"/>
            </a:rPr>
            <a:t>)</a:t>
          </a:r>
          <a:endParaRPr lang="de-CH">
            <a:effectLst/>
          </a:endParaRPr>
        </a:p>
        <a:p>
          <a:pPr marL="0" marR="0" indent="0" defTabSz="914400" eaLnBrk="1" fontAlgn="auto" latinLnBrk="0" hangingPunct="1">
            <a:lnSpc>
              <a:spcPct val="100000"/>
            </a:lnSpc>
            <a:spcBef>
              <a:spcPts val="0"/>
            </a:spcBef>
            <a:spcAft>
              <a:spcPts val="0"/>
            </a:spcAft>
            <a:buClrTx/>
            <a:buSzTx/>
            <a:buFontTx/>
            <a:buNone/>
            <a:tabLst/>
            <a:defRPr/>
          </a:pPr>
          <a:r>
            <a:rPr lang="de-CH" sz="1100"/>
            <a:t>d) </a:t>
          </a:r>
          <a:r>
            <a:rPr lang="de-CH" sz="1100">
              <a:solidFill>
                <a:schemeClr val="tx1"/>
              </a:solidFill>
              <a:effectLst/>
              <a:latin typeface="+mn-lt"/>
              <a:ea typeface="+mn-ea"/>
              <a:cs typeface="+mn-cs"/>
            </a:rPr>
            <a:t>4. Jahr: </a:t>
          </a:r>
          <a:r>
            <a:rPr lang="de-CH" sz="1100" baseline="0">
              <a:solidFill>
                <a:schemeClr val="tx1"/>
              </a:solidFill>
              <a:effectLst/>
              <a:latin typeface="+mn-lt"/>
              <a:ea typeface="+mn-ea"/>
              <a:cs typeface="+mn-cs"/>
            </a:rPr>
            <a:t>(Übertrag vom 3. Jahr + Zinseszins )+ (</a:t>
          </a:r>
          <a:r>
            <a:rPr lang="de-CH" sz="1100" u="sng" baseline="0">
              <a:solidFill>
                <a:schemeClr val="tx1"/>
              </a:solidFill>
              <a:effectLst/>
              <a:latin typeface="+mn-lt"/>
              <a:ea typeface="+mn-ea"/>
              <a:cs typeface="+mn-cs"/>
            </a:rPr>
            <a:t>Raten +Marchzins</a:t>
          </a:r>
          <a:r>
            <a:rPr lang="de-CH" sz="1100" baseline="0">
              <a:solidFill>
                <a:schemeClr val="tx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de-CH" sz="1100" baseline="0">
              <a:solidFill>
                <a:schemeClr val="tx1"/>
              </a:solidFill>
              <a:effectLst/>
              <a:latin typeface="+mn-lt"/>
              <a:ea typeface="+mn-ea"/>
              <a:cs typeface="+mn-cs"/>
            </a:rPr>
            <a:t>e) 5</a:t>
          </a:r>
          <a:r>
            <a:rPr lang="de-CH" sz="1100">
              <a:solidFill>
                <a:schemeClr val="tx1"/>
              </a:solidFill>
              <a:effectLst/>
              <a:latin typeface="+mn-lt"/>
              <a:ea typeface="+mn-ea"/>
              <a:cs typeface="+mn-cs"/>
            </a:rPr>
            <a:t>. Jahr: </a:t>
          </a:r>
          <a:r>
            <a:rPr lang="de-CH" sz="1100" baseline="0">
              <a:solidFill>
                <a:schemeClr val="tx1"/>
              </a:solidFill>
              <a:effectLst/>
              <a:latin typeface="+mn-lt"/>
              <a:ea typeface="+mn-ea"/>
              <a:cs typeface="+mn-cs"/>
            </a:rPr>
            <a:t>(Übertrag vom 4. Jahr + Zinseszins )+ (</a:t>
          </a:r>
          <a:r>
            <a:rPr lang="de-CH" sz="1100" u="sng" baseline="0">
              <a:solidFill>
                <a:schemeClr val="tx1"/>
              </a:solidFill>
              <a:effectLst/>
              <a:latin typeface="+mn-lt"/>
              <a:ea typeface="+mn-ea"/>
              <a:cs typeface="+mn-cs"/>
            </a:rPr>
            <a:t>Raten +Marchzins</a:t>
          </a:r>
          <a:r>
            <a:rPr lang="de-CH" sz="1100" baseline="0">
              <a:solidFill>
                <a:schemeClr val="tx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de-CH" sz="1100" baseline="0">
              <a:solidFill>
                <a:schemeClr val="tx1"/>
              </a:solidFill>
              <a:effectLst/>
              <a:latin typeface="+mn-lt"/>
              <a:ea typeface="+mn-ea"/>
              <a:cs typeface="+mn-cs"/>
            </a:rPr>
            <a:t> = soll  mindestens  8000 Fr ergeben</a:t>
          </a:r>
          <a:endParaRPr lang="de-CH">
            <a:effectLst/>
          </a:endParaRPr>
        </a:p>
      </xdr:txBody>
    </xdr:sp>
    <xdr:clientData/>
  </xdr:oneCellAnchor>
  <xdr:oneCellAnchor>
    <xdr:from>
      <xdr:col>5</xdr:col>
      <xdr:colOff>750094</xdr:colOff>
      <xdr:row>0</xdr:row>
      <xdr:rowOff>166688</xdr:rowOff>
    </xdr:from>
    <xdr:ext cx="3288593" cy="436786"/>
    <xdr:sp macro="" textlink="">
      <xdr:nvSpPr>
        <xdr:cNvPr id="3" name="Textfeld 2"/>
        <xdr:cNvSpPr txBox="1"/>
      </xdr:nvSpPr>
      <xdr:spPr>
        <a:xfrm>
          <a:off x="4941094" y="166688"/>
          <a:ext cx="32885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t>Marchzins pro </a:t>
          </a:r>
          <a:r>
            <a:rPr lang="de-CH" sz="1100" baseline="0"/>
            <a:t> Ja</a:t>
          </a:r>
          <a:r>
            <a:rPr lang="de-CH" sz="1100"/>
            <a:t>hr:</a:t>
          </a:r>
        </a:p>
        <a:p>
          <a:r>
            <a:rPr lang="de-CH" sz="1100"/>
            <a:t>Rate*Zinsfaktor/12*(12+11+10+9+8+7+6+5+4+3+2+1)</a:t>
          </a:r>
        </a:p>
      </xdr:txBody>
    </xdr:sp>
    <xdr:clientData/>
  </xdr:oneCellAnchor>
  <xdr:twoCellAnchor>
    <xdr:from>
      <xdr:col>13</xdr:col>
      <xdr:colOff>18708</xdr:colOff>
      <xdr:row>0</xdr:row>
      <xdr:rowOff>23811</xdr:rowOff>
    </xdr:from>
    <xdr:to>
      <xdr:col>18</xdr:col>
      <xdr:colOff>238125</xdr:colOff>
      <xdr:row>16</xdr:row>
      <xdr:rowOff>162264</xdr:rowOff>
    </xdr:to>
    <xdr:graphicFrame macro="">
      <xdr:nvGraphicFramePr>
        <xdr:cNvPr id="6" name="Diagram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750094</xdr:colOff>
      <xdr:row>41</xdr:row>
      <xdr:rowOff>11907</xdr:rowOff>
    </xdr:from>
    <xdr:ext cx="4865756" cy="436786"/>
    <xdr:sp macro="" textlink="">
      <xdr:nvSpPr>
        <xdr:cNvPr id="4" name="Textfeld 3"/>
        <xdr:cNvSpPr txBox="1"/>
      </xdr:nvSpPr>
      <xdr:spPr>
        <a:xfrm>
          <a:off x="3417094" y="7072313"/>
          <a:ext cx="4865756"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t>Diese  rote Linie hat</a:t>
          </a:r>
          <a:r>
            <a:rPr lang="de-CH" sz="1100" baseline="0"/>
            <a:t> keine wirkliche Bedeutung im Sinne vom Sparplan.</a:t>
          </a:r>
        </a:p>
        <a:p>
          <a:r>
            <a:rPr lang="de-CH" sz="1100" baseline="0"/>
            <a:t>Sie soll lediglich helfen die exponentielle Krümmung der blauen Linie zu erkennen.</a:t>
          </a:r>
          <a:endParaRPr lang="de-CH" sz="1100"/>
        </a:p>
      </xdr:txBody>
    </xdr:sp>
    <xdr:clientData/>
  </xdr:oneCellAnchor>
  <xdr:oneCellAnchor>
    <xdr:from>
      <xdr:col>4</xdr:col>
      <xdr:colOff>0</xdr:colOff>
      <xdr:row>48</xdr:row>
      <xdr:rowOff>0</xdr:rowOff>
    </xdr:from>
    <xdr:ext cx="7888570" cy="436786"/>
    <xdr:sp macro="" textlink="">
      <xdr:nvSpPr>
        <xdr:cNvPr id="7" name="Textfeld 6"/>
        <xdr:cNvSpPr txBox="1"/>
      </xdr:nvSpPr>
      <xdr:spPr>
        <a:xfrm>
          <a:off x="3429000" y="9155906"/>
          <a:ext cx="788857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t>Diese  grüne</a:t>
          </a:r>
          <a:r>
            <a:rPr lang="de-CH" sz="1100" baseline="0"/>
            <a:t> </a:t>
          </a:r>
          <a:r>
            <a:rPr lang="de-CH" sz="1100"/>
            <a:t>Linie </a:t>
          </a:r>
          <a:r>
            <a:rPr lang="de-CH" sz="1100" baseline="0"/>
            <a:t>soll helfen den Unterschied zwischen denmexponentiell anwachsenden Kapital  (Erspartes + Marchzins + Zinseszins; </a:t>
          </a:r>
        </a:p>
        <a:p>
          <a:r>
            <a:rPr lang="de-CH" sz="1100" baseline="0"/>
            <a:t>blaue Linie) und dem linear anwachsenden Kaital (nur Erspartes + Marchzins; grüne Linie) zu erkennen.</a:t>
          </a:r>
          <a:endParaRPr lang="de-CH" sz="1100"/>
        </a:p>
      </xdr:txBody>
    </xdr:sp>
    <xdr:clientData/>
  </xdr:oneCellAnchor>
  <xdr:oneCellAnchor>
    <xdr:from>
      <xdr:col>6</xdr:col>
      <xdr:colOff>23812</xdr:colOff>
      <xdr:row>6</xdr:row>
      <xdr:rowOff>119063</xdr:rowOff>
    </xdr:from>
    <xdr:ext cx="5080493" cy="781240"/>
    <xdr:sp macro="" textlink="">
      <xdr:nvSpPr>
        <xdr:cNvPr id="5" name="Textfeld 4"/>
        <xdr:cNvSpPr txBox="1"/>
      </xdr:nvSpPr>
      <xdr:spPr>
        <a:xfrm>
          <a:off x="4976812" y="1273969"/>
          <a:ext cx="5080493" cy="78124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b="1"/>
            <a:t>Das Excel-Blatt ist so konstruiert, dass die</a:t>
          </a:r>
          <a:r>
            <a:rPr lang="de-CH" sz="1100" b="1" baseline="0"/>
            <a:t> Werte in den grün markierten</a:t>
          </a:r>
        </a:p>
        <a:p>
          <a:r>
            <a:rPr lang="de-CH" sz="1100" b="1" baseline="0"/>
            <a:t>Zellen beliebig verändert werden können und es entsteht ein neuer Sparplan.</a:t>
          </a:r>
        </a:p>
        <a:p>
          <a:r>
            <a:rPr lang="de-CH" sz="1100" b="1" baseline="0"/>
            <a:t>Das veranschaulicht den SuS was passiert wenn z.B. die Raten erhöht oder gesenkt</a:t>
          </a:r>
        </a:p>
        <a:p>
          <a:r>
            <a:rPr lang="de-CH" sz="1100" b="1" baseline="0"/>
            <a:t>und/oder den Zinssatz erhöht oder gesenkt werden. Eine nette Spielerei !</a:t>
          </a:r>
          <a:endParaRPr lang="de-CH" sz="1100" b="1"/>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107156</xdr:colOff>
      <xdr:row>0</xdr:row>
      <xdr:rowOff>178594</xdr:rowOff>
    </xdr:from>
    <xdr:ext cx="4017575" cy="2331279"/>
    <xdr:sp macro="" textlink="">
      <xdr:nvSpPr>
        <xdr:cNvPr id="2" name="Textfeld 1"/>
        <xdr:cNvSpPr txBox="1"/>
      </xdr:nvSpPr>
      <xdr:spPr>
        <a:xfrm>
          <a:off x="107156" y="178594"/>
          <a:ext cx="4017575" cy="23312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t>Monatliche</a:t>
          </a:r>
          <a:r>
            <a:rPr lang="de-CH" sz="1100" baseline="0"/>
            <a:t> Raten z.B. 	xxx Fr</a:t>
          </a:r>
        </a:p>
        <a:p>
          <a:r>
            <a:rPr lang="de-CH" sz="1100"/>
            <a:t>Laufzeit  		5 Jahre</a:t>
          </a:r>
        </a:p>
        <a:p>
          <a:r>
            <a:rPr lang="de-CH" sz="1100"/>
            <a:t>Zinsfuss 		1.5%</a:t>
          </a:r>
        </a:p>
        <a:p>
          <a:r>
            <a:rPr lang="de-CH" sz="1100"/>
            <a:t>Guthaben nach 5 Jahren 	8000 Fr</a:t>
          </a:r>
        </a:p>
        <a:p>
          <a:endParaRPr lang="de-CH" sz="1100"/>
        </a:p>
        <a:p>
          <a:r>
            <a:rPr lang="de-CH" sz="1100"/>
            <a:t>Überlegungen:</a:t>
          </a:r>
        </a:p>
        <a:p>
          <a:endParaRPr lang="de-CH" sz="1100"/>
        </a:p>
        <a:p>
          <a:r>
            <a:rPr lang="de-CH" sz="1100"/>
            <a:t>a)</a:t>
          </a:r>
          <a:r>
            <a:rPr lang="de-CH" sz="1100" baseline="0"/>
            <a:t> 1. Jahr: </a:t>
          </a:r>
          <a:r>
            <a:rPr lang="de-CH" sz="1100" u="sng" baseline="0"/>
            <a:t>(Raten +</a:t>
          </a:r>
          <a:r>
            <a:rPr lang="de-CH" sz="1100" u="sng"/>
            <a:t>Marchzins )</a:t>
          </a:r>
          <a:r>
            <a:rPr lang="de-CH" sz="1100"/>
            <a:t> </a:t>
          </a:r>
          <a:endParaRPr lang="de-CH" sz="1100" baseline="0"/>
        </a:p>
        <a:p>
          <a:r>
            <a:rPr lang="de-CH" sz="1100" baseline="0"/>
            <a:t>b) 2. Jahr: (Übertrag vom 1. Jahr + Zinseszins )+ (</a:t>
          </a:r>
          <a:r>
            <a:rPr lang="de-CH" sz="1100" u="sng" baseline="0"/>
            <a:t>Raten +Marchzins</a:t>
          </a:r>
          <a:r>
            <a:rPr lang="de-CH" sz="1100" baseline="0"/>
            <a:t>)</a:t>
          </a:r>
        </a:p>
        <a:p>
          <a:pPr marL="0" marR="0" indent="0" defTabSz="914400" eaLnBrk="1" fontAlgn="auto" latinLnBrk="0" hangingPunct="1">
            <a:lnSpc>
              <a:spcPct val="100000"/>
            </a:lnSpc>
            <a:spcBef>
              <a:spcPts val="0"/>
            </a:spcBef>
            <a:spcAft>
              <a:spcPts val="0"/>
            </a:spcAft>
            <a:buClrTx/>
            <a:buSzTx/>
            <a:buFontTx/>
            <a:buNone/>
            <a:tabLst/>
            <a:defRPr/>
          </a:pPr>
          <a:r>
            <a:rPr lang="de-CH" sz="1100"/>
            <a:t>c) 3. Jahr: </a:t>
          </a:r>
          <a:r>
            <a:rPr lang="de-CH" sz="1100" baseline="0">
              <a:solidFill>
                <a:schemeClr val="tx1"/>
              </a:solidFill>
              <a:effectLst/>
              <a:latin typeface="+mn-lt"/>
              <a:ea typeface="+mn-ea"/>
              <a:cs typeface="+mn-cs"/>
            </a:rPr>
            <a:t>(Übertrag vom 2. Jahr + Zinseszins )+ (</a:t>
          </a:r>
          <a:r>
            <a:rPr lang="de-CH" sz="1100" u="sng" baseline="0">
              <a:solidFill>
                <a:schemeClr val="tx1"/>
              </a:solidFill>
              <a:effectLst/>
              <a:latin typeface="+mn-lt"/>
              <a:ea typeface="+mn-ea"/>
              <a:cs typeface="+mn-cs"/>
            </a:rPr>
            <a:t>Raten +Marchzins</a:t>
          </a:r>
          <a:r>
            <a:rPr lang="de-CH" sz="1100" baseline="0">
              <a:solidFill>
                <a:schemeClr val="tx1"/>
              </a:solidFill>
              <a:effectLst/>
              <a:latin typeface="+mn-lt"/>
              <a:ea typeface="+mn-ea"/>
              <a:cs typeface="+mn-cs"/>
            </a:rPr>
            <a:t>)</a:t>
          </a:r>
          <a:endParaRPr lang="de-CH">
            <a:effectLst/>
          </a:endParaRPr>
        </a:p>
        <a:p>
          <a:pPr marL="0" marR="0" indent="0" defTabSz="914400" eaLnBrk="1" fontAlgn="auto" latinLnBrk="0" hangingPunct="1">
            <a:lnSpc>
              <a:spcPct val="100000"/>
            </a:lnSpc>
            <a:spcBef>
              <a:spcPts val="0"/>
            </a:spcBef>
            <a:spcAft>
              <a:spcPts val="0"/>
            </a:spcAft>
            <a:buClrTx/>
            <a:buSzTx/>
            <a:buFontTx/>
            <a:buNone/>
            <a:tabLst/>
            <a:defRPr/>
          </a:pPr>
          <a:r>
            <a:rPr lang="de-CH" sz="1100"/>
            <a:t>d) </a:t>
          </a:r>
          <a:r>
            <a:rPr lang="de-CH" sz="1100">
              <a:solidFill>
                <a:schemeClr val="tx1"/>
              </a:solidFill>
              <a:effectLst/>
              <a:latin typeface="+mn-lt"/>
              <a:ea typeface="+mn-ea"/>
              <a:cs typeface="+mn-cs"/>
            </a:rPr>
            <a:t>4. Jahr: </a:t>
          </a:r>
          <a:r>
            <a:rPr lang="de-CH" sz="1100" baseline="0">
              <a:solidFill>
                <a:schemeClr val="tx1"/>
              </a:solidFill>
              <a:effectLst/>
              <a:latin typeface="+mn-lt"/>
              <a:ea typeface="+mn-ea"/>
              <a:cs typeface="+mn-cs"/>
            </a:rPr>
            <a:t>(Übertrag vom 3. Jahr + Zinseszins )+ (</a:t>
          </a:r>
          <a:r>
            <a:rPr lang="de-CH" sz="1100" u="sng" baseline="0">
              <a:solidFill>
                <a:schemeClr val="tx1"/>
              </a:solidFill>
              <a:effectLst/>
              <a:latin typeface="+mn-lt"/>
              <a:ea typeface="+mn-ea"/>
              <a:cs typeface="+mn-cs"/>
            </a:rPr>
            <a:t>Raten +Marchzins</a:t>
          </a:r>
          <a:r>
            <a:rPr lang="de-CH" sz="1100" baseline="0">
              <a:solidFill>
                <a:schemeClr val="tx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de-CH" sz="1100" baseline="0">
              <a:solidFill>
                <a:schemeClr val="tx1"/>
              </a:solidFill>
              <a:effectLst/>
              <a:latin typeface="+mn-lt"/>
              <a:ea typeface="+mn-ea"/>
              <a:cs typeface="+mn-cs"/>
            </a:rPr>
            <a:t>e) 5</a:t>
          </a:r>
          <a:r>
            <a:rPr lang="de-CH" sz="1100">
              <a:solidFill>
                <a:schemeClr val="tx1"/>
              </a:solidFill>
              <a:effectLst/>
              <a:latin typeface="+mn-lt"/>
              <a:ea typeface="+mn-ea"/>
              <a:cs typeface="+mn-cs"/>
            </a:rPr>
            <a:t>. Jahr: </a:t>
          </a:r>
          <a:r>
            <a:rPr lang="de-CH" sz="1100" baseline="0">
              <a:solidFill>
                <a:schemeClr val="tx1"/>
              </a:solidFill>
              <a:effectLst/>
              <a:latin typeface="+mn-lt"/>
              <a:ea typeface="+mn-ea"/>
              <a:cs typeface="+mn-cs"/>
            </a:rPr>
            <a:t>(Übertrag vom 4. Jahr + Zinseszins )+ (</a:t>
          </a:r>
          <a:r>
            <a:rPr lang="de-CH" sz="1100" u="sng" baseline="0">
              <a:solidFill>
                <a:schemeClr val="tx1"/>
              </a:solidFill>
              <a:effectLst/>
              <a:latin typeface="+mn-lt"/>
              <a:ea typeface="+mn-ea"/>
              <a:cs typeface="+mn-cs"/>
            </a:rPr>
            <a:t>Raten +Marchzins</a:t>
          </a:r>
          <a:r>
            <a:rPr lang="de-CH" sz="1100" baseline="0">
              <a:solidFill>
                <a:schemeClr val="tx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de-CH" sz="1100" baseline="0">
              <a:solidFill>
                <a:schemeClr val="tx1"/>
              </a:solidFill>
              <a:effectLst/>
              <a:latin typeface="+mn-lt"/>
              <a:ea typeface="+mn-ea"/>
              <a:cs typeface="+mn-cs"/>
            </a:rPr>
            <a:t> = soll  mindestens  8000 Fr ergeben</a:t>
          </a:r>
          <a:endParaRPr lang="de-CH">
            <a:effectLst/>
          </a:endParaRPr>
        </a:p>
      </xdr:txBody>
    </xdr:sp>
    <xdr:clientData/>
  </xdr:oneCellAnchor>
  <xdr:oneCellAnchor>
    <xdr:from>
      <xdr:col>5</xdr:col>
      <xdr:colOff>750094</xdr:colOff>
      <xdr:row>0</xdr:row>
      <xdr:rowOff>166688</xdr:rowOff>
    </xdr:from>
    <xdr:ext cx="3288593" cy="436786"/>
    <xdr:sp macro="" textlink="">
      <xdr:nvSpPr>
        <xdr:cNvPr id="3" name="Textfeld 2"/>
        <xdr:cNvSpPr txBox="1"/>
      </xdr:nvSpPr>
      <xdr:spPr>
        <a:xfrm>
          <a:off x="4941094" y="166688"/>
          <a:ext cx="32885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t>Marchzins pro </a:t>
          </a:r>
          <a:r>
            <a:rPr lang="de-CH" sz="1100" baseline="0"/>
            <a:t> Ja</a:t>
          </a:r>
          <a:r>
            <a:rPr lang="de-CH" sz="1100"/>
            <a:t>hr:</a:t>
          </a:r>
        </a:p>
        <a:p>
          <a:r>
            <a:rPr lang="de-CH" sz="1100"/>
            <a:t>Rate*Zinsfaktor/12*(12+11+10+9+8+7+6+5+4+3+2+1)</a:t>
          </a:r>
        </a:p>
      </xdr:txBody>
    </xdr:sp>
    <xdr:clientData/>
  </xdr:oneCellAnchor>
  <xdr:twoCellAnchor>
    <xdr:from>
      <xdr:col>13</xdr:col>
      <xdr:colOff>18708</xdr:colOff>
      <xdr:row>0</xdr:row>
      <xdr:rowOff>23811</xdr:rowOff>
    </xdr:from>
    <xdr:to>
      <xdr:col>18</xdr:col>
      <xdr:colOff>238125</xdr:colOff>
      <xdr:row>16</xdr:row>
      <xdr:rowOff>162264</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750094</xdr:colOff>
      <xdr:row>41</xdr:row>
      <xdr:rowOff>11907</xdr:rowOff>
    </xdr:from>
    <xdr:ext cx="4865756" cy="436786"/>
    <xdr:sp macro="" textlink="">
      <xdr:nvSpPr>
        <xdr:cNvPr id="5" name="Textfeld 4"/>
        <xdr:cNvSpPr txBox="1"/>
      </xdr:nvSpPr>
      <xdr:spPr>
        <a:xfrm>
          <a:off x="3417094" y="7831932"/>
          <a:ext cx="4865756"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t>Diese  rote Linie hat</a:t>
          </a:r>
          <a:r>
            <a:rPr lang="de-CH" sz="1100" baseline="0"/>
            <a:t> keine wirkliche Bedeutung im Sinne vom Sparplan.</a:t>
          </a:r>
        </a:p>
        <a:p>
          <a:r>
            <a:rPr lang="de-CH" sz="1100" baseline="0"/>
            <a:t>Sie soll lediglich helfen die exponentielle Krümmung der blauen Linie zu erkennen.</a:t>
          </a:r>
          <a:endParaRPr lang="de-CH" sz="1100"/>
        </a:p>
      </xdr:txBody>
    </xdr:sp>
    <xdr:clientData/>
  </xdr:oneCellAnchor>
  <xdr:oneCellAnchor>
    <xdr:from>
      <xdr:col>4</xdr:col>
      <xdr:colOff>0</xdr:colOff>
      <xdr:row>48</xdr:row>
      <xdr:rowOff>0</xdr:rowOff>
    </xdr:from>
    <xdr:ext cx="7888570" cy="436786"/>
    <xdr:sp macro="" textlink="">
      <xdr:nvSpPr>
        <xdr:cNvPr id="6" name="Textfeld 5"/>
        <xdr:cNvSpPr txBox="1"/>
      </xdr:nvSpPr>
      <xdr:spPr>
        <a:xfrm>
          <a:off x="3429000" y="9153525"/>
          <a:ext cx="788857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t>Diese  grüne</a:t>
          </a:r>
          <a:r>
            <a:rPr lang="de-CH" sz="1100" baseline="0"/>
            <a:t> </a:t>
          </a:r>
          <a:r>
            <a:rPr lang="de-CH" sz="1100"/>
            <a:t>Linie </a:t>
          </a:r>
          <a:r>
            <a:rPr lang="de-CH" sz="1100" baseline="0"/>
            <a:t>soll helfen den Unterschied zwischen denmexponentiell anwachsenden Kapital  (Erspartes + Marchzins + Zinseszins; </a:t>
          </a:r>
        </a:p>
        <a:p>
          <a:r>
            <a:rPr lang="de-CH" sz="1100" baseline="0"/>
            <a:t>blaue Linie) und dem linear anwachsenden Kaital (nur Erspartes + Marchzins; grüne Linie) zu erkennen.</a:t>
          </a:r>
          <a:endParaRPr lang="de-CH" sz="1100"/>
        </a:p>
      </xdr:txBody>
    </xdr:sp>
    <xdr:clientData/>
  </xdr:oneCellAnchor>
  <xdr:oneCellAnchor>
    <xdr:from>
      <xdr:col>6</xdr:col>
      <xdr:colOff>23812</xdr:colOff>
      <xdr:row>6</xdr:row>
      <xdr:rowOff>119063</xdr:rowOff>
    </xdr:from>
    <xdr:ext cx="5080493" cy="781240"/>
    <xdr:sp macro="" textlink="">
      <xdr:nvSpPr>
        <xdr:cNvPr id="7" name="Textfeld 6"/>
        <xdr:cNvSpPr txBox="1"/>
      </xdr:nvSpPr>
      <xdr:spPr>
        <a:xfrm>
          <a:off x="4976812" y="1271588"/>
          <a:ext cx="5080493" cy="78124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b="1"/>
            <a:t>Das Excel-Blatt ist so konstruiert, dass die</a:t>
          </a:r>
          <a:r>
            <a:rPr lang="de-CH" sz="1100" b="1" baseline="0"/>
            <a:t> Werte in den grün markierten</a:t>
          </a:r>
        </a:p>
        <a:p>
          <a:r>
            <a:rPr lang="de-CH" sz="1100" b="1" baseline="0"/>
            <a:t>Zellen beliebig verändert werden können und es entsteht ein neuer Sparplan.</a:t>
          </a:r>
        </a:p>
        <a:p>
          <a:r>
            <a:rPr lang="de-CH" sz="1100" b="1" baseline="0"/>
            <a:t>Das veranschaulicht den SuS was passiert wenn z.B. die Raten erhöht oder gesenkt</a:t>
          </a:r>
        </a:p>
        <a:p>
          <a:r>
            <a:rPr lang="de-CH" sz="1100" b="1" baseline="0"/>
            <a:t>und/oder den Zinssatz erhöht oder gesenkt werden. Eine nette Spielerei !</a:t>
          </a:r>
          <a:endParaRPr lang="de-CH" sz="1100" b="1"/>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107156</xdr:colOff>
      <xdr:row>0</xdr:row>
      <xdr:rowOff>178594</xdr:rowOff>
    </xdr:from>
    <xdr:ext cx="4045531" cy="2331279"/>
    <xdr:sp macro="" textlink="">
      <xdr:nvSpPr>
        <xdr:cNvPr id="2" name="Textfeld 1"/>
        <xdr:cNvSpPr txBox="1"/>
      </xdr:nvSpPr>
      <xdr:spPr>
        <a:xfrm>
          <a:off x="107156" y="178594"/>
          <a:ext cx="4045531" cy="23312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t>Monatliche</a:t>
          </a:r>
          <a:r>
            <a:rPr lang="de-CH" sz="1100" baseline="0"/>
            <a:t> Raten z.B. 	xxx Fr</a:t>
          </a:r>
        </a:p>
        <a:p>
          <a:r>
            <a:rPr lang="de-CH" sz="1100"/>
            <a:t>Laufzeit  		5 Jahre</a:t>
          </a:r>
        </a:p>
        <a:p>
          <a:r>
            <a:rPr lang="de-CH" sz="1100"/>
            <a:t>Zinsfuss 		1.5%</a:t>
          </a:r>
        </a:p>
        <a:p>
          <a:r>
            <a:rPr lang="de-CH" sz="1100"/>
            <a:t>Guthaben nach 5 Jahren 	8000 Fr</a:t>
          </a:r>
        </a:p>
        <a:p>
          <a:endParaRPr lang="de-CH" sz="1100"/>
        </a:p>
        <a:p>
          <a:r>
            <a:rPr lang="de-CH" sz="1100"/>
            <a:t>Überlegungen:</a:t>
          </a:r>
        </a:p>
        <a:p>
          <a:endParaRPr lang="de-CH" sz="1100"/>
        </a:p>
        <a:p>
          <a:r>
            <a:rPr lang="de-CH" sz="1100"/>
            <a:t>a)</a:t>
          </a:r>
          <a:r>
            <a:rPr lang="de-CH" sz="1100" baseline="0"/>
            <a:t> 1. Jahr: </a:t>
          </a:r>
          <a:r>
            <a:rPr lang="de-CH" sz="1100" u="sng" baseline="0"/>
            <a:t>(Raten +</a:t>
          </a:r>
          <a:r>
            <a:rPr lang="de-CH" sz="1100" u="sng"/>
            <a:t>Marchzins )</a:t>
          </a:r>
          <a:r>
            <a:rPr lang="de-CH" sz="1100"/>
            <a:t> </a:t>
          </a:r>
          <a:endParaRPr lang="de-CH" sz="1100" baseline="0"/>
        </a:p>
        <a:p>
          <a:r>
            <a:rPr lang="de-CH" sz="1100" baseline="0"/>
            <a:t>b) 2. Jahr: (Übertrag vom 1. Jahr + Zinseszins )+ (</a:t>
          </a:r>
          <a:r>
            <a:rPr lang="de-CH" sz="1100" u="sng" baseline="0"/>
            <a:t>Raten +Marchzins</a:t>
          </a:r>
          <a:r>
            <a:rPr lang="de-CH" sz="1100" baseline="0"/>
            <a:t>)</a:t>
          </a:r>
        </a:p>
        <a:p>
          <a:pPr marL="0" marR="0" indent="0" defTabSz="914400" eaLnBrk="1" fontAlgn="auto" latinLnBrk="0" hangingPunct="1">
            <a:lnSpc>
              <a:spcPct val="100000"/>
            </a:lnSpc>
            <a:spcBef>
              <a:spcPts val="0"/>
            </a:spcBef>
            <a:spcAft>
              <a:spcPts val="0"/>
            </a:spcAft>
            <a:buClrTx/>
            <a:buSzTx/>
            <a:buFontTx/>
            <a:buNone/>
            <a:tabLst/>
            <a:defRPr/>
          </a:pPr>
          <a:r>
            <a:rPr lang="de-CH" sz="1100"/>
            <a:t>c) 3. Jahr: </a:t>
          </a:r>
          <a:r>
            <a:rPr lang="de-CH" sz="1100" baseline="0">
              <a:solidFill>
                <a:schemeClr val="tx1"/>
              </a:solidFill>
              <a:effectLst/>
              <a:latin typeface="+mn-lt"/>
              <a:ea typeface="+mn-ea"/>
              <a:cs typeface="+mn-cs"/>
            </a:rPr>
            <a:t>(Übertrag vom 2. Jahr + Zinseszins )+ (</a:t>
          </a:r>
          <a:r>
            <a:rPr lang="de-CH" sz="1100" u="sng" baseline="0">
              <a:solidFill>
                <a:schemeClr val="tx1"/>
              </a:solidFill>
              <a:effectLst/>
              <a:latin typeface="+mn-lt"/>
              <a:ea typeface="+mn-ea"/>
              <a:cs typeface="+mn-cs"/>
            </a:rPr>
            <a:t>Raten +Marchzins</a:t>
          </a:r>
          <a:r>
            <a:rPr lang="de-CH" sz="1100" baseline="0">
              <a:solidFill>
                <a:schemeClr val="tx1"/>
              </a:solidFill>
              <a:effectLst/>
              <a:latin typeface="+mn-lt"/>
              <a:ea typeface="+mn-ea"/>
              <a:cs typeface="+mn-cs"/>
            </a:rPr>
            <a:t>)</a:t>
          </a:r>
          <a:endParaRPr lang="de-CH">
            <a:effectLst/>
          </a:endParaRPr>
        </a:p>
        <a:p>
          <a:pPr marL="0" marR="0" indent="0" defTabSz="914400" eaLnBrk="1" fontAlgn="auto" latinLnBrk="0" hangingPunct="1">
            <a:lnSpc>
              <a:spcPct val="100000"/>
            </a:lnSpc>
            <a:spcBef>
              <a:spcPts val="0"/>
            </a:spcBef>
            <a:spcAft>
              <a:spcPts val="0"/>
            </a:spcAft>
            <a:buClrTx/>
            <a:buSzTx/>
            <a:buFontTx/>
            <a:buNone/>
            <a:tabLst/>
            <a:defRPr/>
          </a:pPr>
          <a:r>
            <a:rPr lang="de-CH" sz="1100"/>
            <a:t>d) </a:t>
          </a:r>
          <a:r>
            <a:rPr lang="de-CH" sz="1100">
              <a:solidFill>
                <a:schemeClr val="tx1"/>
              </a:solidFill>
              <a:effectLst/>
              <a:latin typeface="+mn-lt"/>
              <a:ea typeface="+mn-ea"/>
              <a:cs typeface="+mn-cs"/>
            </a:rPr>
            <a:t>4. Jahr: </a:t>
          </a:r>
          <a:r>
            <a:rPr lang="de-CH" sz="1100" baseline="0">
              <a:solidFill>
                <a:schemeClr val="tx1"/>
              </a:solidFill>
              <a:effectLst/>
              <a:latin typeface="+mn-lt"/>
              <a:ea typeface="+mn-ea"/>
              <a:cs typeface="+mn-cs"/>
            </a:rPr>
            <a:t>(Übertrag vom 3. Jahr + Zinseszins )+ (</a:t>
          </a:r>
          <a:r>
            <a:rPr lang="de-CH" sz="1100" u="sng" baseline="0">
              <a:solidFill>
                <a:schemeClr val="tx1"/>
              </a:solidFill>
              <a:effectLst/>
              <a:latin typeface="+mn-lt"/>
              <a:ea typeface="+mn-ea"/>
              <a:cs typeface="+mn-cs"/>
            </a:rPr>
            <a:t>Raten +Marchzins</a:t>
          </a:r>
          <a:r>
            <a:rPr lang="de-CH" sz="1100" baseline="0">
              <a:solidFill>
                <a:schemeClr val="tx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de-CH" sz="1100" baseline="0">
              <a:solidFill>
                <a:schemeClr val="tx1"/>
              </a:solidFill>
              <a:effectLst/>
              <a:latin typeface="+mn-lt"/>
              <a:ea typeface="+mn-ea"/>
              <a:cs typeface="+mn-cs"/>
            </a:rPr>
            <a:t>e) 5</a:t>
          </a:r>
          <a:r>
            <a:rPr lang="de-CH" sz="1100">
              <a:solidFill>
                <a:schemeClr val="tx1"/>
              </a:solidFill>
              <a:effectLst/>
              <a:latin typeface="+mn-lt"/>
              <a:ea typeface="+mn-ea"/>
              <a:cs typeface="+mn-cs"/>
            </a:rPr>
            <a:t>. Jahr: </a:t>
          </a:r>
          <a:r>
            <a:rPr lang="de-CH" sz="1100" baseline="0">
              <a:solidFill>
                <a:schemeClr val="tx1"/>
              </a:solidFill>
              <a:effectLst/>
              <a:latin typeface="+mn-lt"/>
              <a:ea typeface="+mn-ea"/>
              <a:cs typeface="+mn-cs"/>
            </a:rPr>
            <a:t>(Übertrag vom 4. Jahr + Zinseszins )+ (</a:t>
          </a:r>
          <a:r>
            <a:rPr lang="de-CH" sz="1100" u="sng" baseline="0">
              <a:solidFill>
                <a:schemeClr val="tx1"/>
              </a:solidFill>
              <a:effectLst/>
              <a:latin typeface="+mn-lt"/>
              <a:ea typeface="+mn-ea"/>
              <a:cs typeface="+mn-cs"/>
            </a:rPr>
            <a:t>Raten +Marchzins</a:t>
          </a:r>
          <a:r>
            <a:rPr lang="de-CH" sz="1100" baseline="0">
              <a:solidFill>
                <a:schemeClr val="tx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de-CH" sz="1100" baseline="0">
              <a:solidFill>
                <a:schemeClr val="tx1"/>
              </a:solidFill>
              <a:effectLst/>
              <a:latin typeface="+mn-lt"/>
              <a:ea typeface="+mn-ea"/>
              <a:cs typeface="+mn-cs"/>
            </a:rPr>
            <a:t>= soll  mindestens  8000 Fr ergeben</a:t>
          </a:r>
          <a:endParaRPr lang="de-CH">
            <a:effectLst/>
          </a:endParaRPr>
        </a:p>
      </xdr:txBody>
    </xdr:sp>
    <xdr:clientData/>
  </xdr:oneCellAnchor>
  <xdr:oneCellAnchor>
    <xdr:from>
      <xdr:col>5</xdr:col>
      <xdr:colOff>750094</xdr:colOff>
      <xdr:row>0</xdr:row>
      <xdr:rowOff>166688</xdr:rowOff>
    </xdr:from>
    <xdr:ext cx="3288593" cy="436786"/>
    <xdr:sp macro="" textlink="">
      <xdr:nvSpPr>
        <xdr:cNvPr id="3" name="Textfeld 2"/>
        <xdr:cNvSpPr txBox="1"/>
      </xdr:nvSpPr>
      <xdr:spPr>
        <a:xfrm>
          <a:off x="4941094" y="166688"/>
          <a:ext cx="32885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t>Marchzins pro </a:t>
          </a:r>
          <a:r>
            <a:rPr lang="de-CH" sz="1100" baseline="0"/>
            <a:t> Ja</a:t>
          </a:r>
          <a:r>
            <a:rPr lang="de-CH" sz="1100"/>
            <a:t>hr:</a:t>
          </a:r>
        </a:p>
        <a:p>
          <a:r>
            <a:rPr lang="de-CH" sz="1100"/>
            <a:t>Rate*Zinsfaktor/12*(12+11+10+9+8+7+6+5+4+3+2+1)</a:t>
          </a:r>
        </a:p>
      </xdr:txBody>
    </xdr:sp>
    <xdr:clientData/>
  </xdr:oneCellAnchor>
  <xdr:twoCellAnchor>
    <xdr:from>
      <xdr:col>13</xdr:col>
      <xdr:colOff>18708</xdr:colOff>
      <xdr:row>0</xdr:row>
      <xdr:rowOff>23811</xdr:rowOff>
    </xdr:from>
    <xdr:to>
      <xdr:col>18</xdr:col>
      <xdr:colOff>238125</xdr:colOff>
      <xdr:row>16</xdr:row>
      <xdr:rowOff>162264</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750094</xdr:colOff>
      <xdr:row>41</xdr:row>
      <xdr:rowOff>11907</xdr:rowOff>
    </xdr:from>
    <xdr:ext cx="4865756" cy="436786"/>
    <xdr:sp macro="" textlink="">
      <xdr:nvSpPr>
        <xdr:cNvPr id="5" name="Textfeld 4"/>
        <xdr:cNvSpPr txBox="1"/>
      </xdr:nvSpPr>
      <xdr:spPr>
        <a:xfrm>
          <a:off x="3417094" y="7831932"/>
          <a:ext cx="4865756"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t>Diese  rote Linie hat</a:t>
          </a:r>
          <a:r>
            <a:rPr lang="de-CH" sz="1100" baseline="0"/>
            <a:t> keine wirkliche Bedeutung im Sinne vom Sparplan.</a:t>
          </a:r>
        </a:p>
        <a:p>
          <a:r>
            <a:rPr lang="de-CH" sz="1100" baseline="0"/>
            <a:t>Sie soll lediglich helfen die exponentielle Krümmung der blauen Linie zu erkennen.</a:t>
          </a:r>
          <a:endParaRPr lang="de-CH" sz="1100"/>
        </a:p>
      </xdr:txBody>
    </xdr:sp>
    <xdr:clientData/>
  </xdr:oneCellAnchor>
  <xdr:oneCellAnchor>
    <xdr:from>
      <xdr:col>4</xdr:col>
      <xdr:colOff>0</xdr:colOff>
      <xdr:row>48</xdr:row>
      <xdr:rowOff>0</xdr:rowOff>
    </xdr:from>
    <xdr:ext cx="7888570" cy="436786"/>
    <xdr:sp macro="" textlink="">
      <xdr:nvSpPr>
        <xdr:cNvPr id="6" name="Textfeld 5"/>
        <xdr:cNvSpPr txBox="1"/>
      </xdr:nvSpPr>
      <xdr:spPr>
        <a:xfrm>
          <a:off x="3429000" y="9153525"/>
          <a:ext cx="788857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t>Diese  grüne</a:t>
          </a:r>
          <a:r>
            <a:rPr lang="de-CH" sz="1100" baseline="0"/>
            <a:t> </a:t>
          </a:r>
          <a:r>
            <a:rPr lang="de-CH" sz="1100"/>
            <a:t>Linie </a:t>
          </a:r>
          <a:r>
            <a:rPr lang="de-CH" sz="1100" baseline="0"/>
            <a:t>soll helfen den Unterschied zwischen denmexponentiell anwachsenden Kapital  (Erspartes + Marchzins + Zinseszins; </a:t>
          </a:r>
        </a:p>
        <a:p>
          <a:r>
            <a:rPr lang="de-CH" sz="1100" baseline="0"/>
            <a:t>blaue Linie) und dem linear anwachsenden Kaital (nur Erspartes + Marchzins; grüne Linie) zu erkennen.</a:t>
          </a:r>
          <a:endParaRPr lang="de-CH" sz="1100"/>
        </a:p>
      </xdr:txBody>
    </xdr:sp>
    <xdr:clientData/>
  </xdr:oneCellAnchor>
  <xdr:oneCellAnchor>
    <xdr:from>
      <xdr:col>6</xdr:col>
      <xdr:colOff>23812</xdr:colOff>
      <xdr:row>6</xdr:row>
      <xdr:rowOff>119063</xdr:rowOff>
    </xdr:from>
    <xdr:ext cx="5080493" cy="781240"/>
    <xdr:sp macro="" textlink="">
      <xdr:nvSpPr>
        <xdr:cNvPr id="7" name="Textfeld 6"/>
        <xdr:cNvSpPr txBox="1"/>
      </xdr:nvSpPr>
      <xdr:spPr>
        <a:xfrm>
          <a:off x="4976812" y="1271588"/>
          <a:ext cx="5080493" cy="78124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b="1"/>
            <a:t>Das Excel-Blatt ist so konstruiert, dass die</a:t>
          </a:r>
          <a:r>
            <a:rPr lang="de-CH" sz="1100" b="1" baseline="0"/>
            <a:t> Werte in den grün markierten</a:t>
          </a:r>
        </a:p>
        <a:p>
          <a:r>
            <a:rPr lang="de-CH" sz="1100" b="1" baseline="0"/>
            <a:t>Zellen beliebig verändert werden können und es entsteht ein neuer Sparplan.</a:t>
          </a:r>
        </a:p>
        <a:p>
          <a:r>
            <a:rPr lang="de-CH" sz="1100" b="1" baseline="0"/>
            <a:t>Das veranschaulicht den SuS was passiert wenn z.B. die Raten erhöht oder gesenkt</a:t>
          </a:r>
        </a:p>
        <a:p>
          <a:r>
            <a:rPr lang="de-CH" sz="1100" b="1" baseline="0"/>
            <a:t>und/oder den Zinssatz erhöht oder gesenkt werden. Eine nette Spielerei !</a:t>
          </a:r>
          <a:endParaRPr lang="de-CH" sz="1100" b="1"/>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107156</xdr:colOff>
      <xdr:row>0</xdr:row>
      <xdr:rowOff>178594</xdr:rowOff>
    </xdr:from>
    <xdr:ext cx="4017575" cy="2331279"/>
    <xdr:sp macro="" textlink="">
      <xdr:nvSpPr>
        <xdr:cNvPr id="2" name="Textfeld 1"/>
        <xdr:cNvSpPr txBox="1"/>
      </xdr:nvSpPr>
      <xdr:spPr>
        <a:xfrm>
          <a:off x="107156" y="178594"/>
          <a:ext cx="4017575" cy="23312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t>Monatliche</a:t>
          </a:r>
          <a:r>
            <a:rPr lang="de-CH" sz="1100" baseline="0"/>
            <a:t> Raten z.B. 	xxx Fr</a:t>
          </a:r>
        </a:p>
        <a:p>
          <a:r>
            <a:rPr lang="de-CH" sz="1100"/>
            <a:t>Laufzeit  		5 Jahre</a:t>
          </a:r>
        </a:p>
        <a:p>
          <a:r>
            <a:rPr lang="de-CH" sz="1100"/>
            <a:t>Zinsfuss 		1.5%</a:t>
          </a:r>
        </a:p>
        <a:p>
          <a:r>
            <a:rPr lang="de-CH" sz="1100"/>
            <a:t>Guthaben nach 5 Jahren 	8000 Fr</a:t>
          </a:r>
        </a:p>
        <a:p>
          <a:endParaRPr lang="de-CH" sz="1100"/>
        </a:p>
        <a:p>
          <a:r>
            <a:rPr lang="de-CH" sz="1100"/>
            <a:t>Überlegungen:</a:t>
          </a:r>
        </a:p>
        <a:p>
          <a:endParaRPr lang="de-CH" sz="1100"/>
        </a:p>
        <a:p>
          <a:r>
            <a:rPr lang="de-CH" sz="1100"/>
            <a:t>a)</a:t>
          </a:r>
          <a:r>
            <a:rPr lang="de-CH" sz="1100" baseline="0"/>
            <a:t> 1. Jahr: </a:t>
          </a:r>
          <a:r>
            <a:rPr lang="de-CH" sz="1100" u="sng" baseline="0"/>
            <a:t>(Raten +</a:t>
          </a:r>
          <a:r>
            <a:rPr lang="de-CH" sz="1100" u="sng"/>
            <a:t>Marchzins )</a:t>
          </a:r>
          <a:r>
            <a:rPr lang="de-CH" sz="1100"/>
            <a:t> </a:t>
          </a:r>
          <a:endParaRPr lang="de-CH" sz="1100" baseline="0"/>
        </a:p>
        <a:p>
          <a:r>
            <a:rPr lang="de-CH" sz="1100" baseline="0"/>
            <a:t>b) 2. Jahr: (Übertrag vom 1. Jahr + Zinseszins )+ (</a:t>
          </a:r>
          <a:r>
            <a:rPr lang="de-CH" sz="1100" u="sng" baseline="0"/>
            <a:t>Raten +Marchzins</a:t>
          </a:r>
          <a:r>
            <a:rPr lang="de-CH" sz="1100" baseline="0"/>
            <a:t>)</a:t>
          </a:r>
        </a:p>
        <a:p>
          <a:pPr marL="0" marR="0" indent="0" defTabSz="914400" eaLnBrk="1" fontAlgn="auto" latinLnBrk="0" hangingPunct="1">
            <a:lnSpc>
              <a:spcPct val="100000"/>
            </a:lnSpc>
            <a:spcBef>
              <a:spcPts val="0"/>
            </a:spcBef>
            <a:spcAft>
              <a:spcPts val="0"/>
            </a:spcAft>
            <a:buClrTx/>
            <a:buSzTx/>
            <a:buFontTx/>
            <a:buNone/>
            <a:tabLst/>
            <a:defRPr/>
          </a:pPr>
          <a:r>
            <a:rPr lang="de-CH" sz="1100"/>
            <a:t>c) 3. Jahr: </a:t>
          </a:r>
          <a:r>
            <a:rPr lang="de-CH" sz="1100" baseline="0">
              <a:solidFill>
                <a:schemeClr val="tx1"/>
              </a:solidFill>
              <a:effectLst/>
              <a:latin typeface="+mn-lt"/>
              <a:ea typeface="+mn-ea"/>
              <a:cs typeface="+mn-cs"/>
            </a:rPr>
            <a:t>(Übertrag vom 2. Jahr + Zinseszins )+ (</a:t>
          </a:r>
          <a:r>
            <a:rPr lang="de-CH" sz="1100" u="sng" baseline="0">
              <a:solidFill>
                <a:schemeClr val="tx1"/>
              </a:solidFill>
              <a:effectLst/>
              <a:latin typeface="+mn-lt"/>
              <a:ea typeface="+mn-ea"/>
              <a:cs typeface="+mn-cs"/>
            </a:rPr>
            <a:t>Raten +Marchzins</a:t>
          </a:r>
          <a:r>
            <a:rPr lang="de-CH" sz="1100" baseline="0">
              <a:solidFill>
                <a:schemeClr val="tx1"/>
              </a:solidFill>
              <a:effectLst/>
              <a:latin typeface="+mn-lt"/>
              <a:ea typeface="+mn-ea"/>
              <a:cs typeface="+mn-cs"/>
            </a:rPr>
            <a:t>)</a:t>
          </a:r>
          <a:endParaRPr lang="de-CH">
            <a:effectLst/>
          </a:endParaRPr>
        </a:p>
        <a:p>
          <a:pPr marL="0" marR="0" indent="0" defTabSz="914400" eaLnBrk="1" fontAlgn="auto" latinLnBrk="0" hangingPunct="1">
            <a:lnSpc>
              <a:spcPct val="100000"/>
            </a:lnSpc>
            <a:spcBef>
              <a:spcPts val="0"/>
            </a:spcBef>
            <a:spcAft>
              <a:spcPts val="0"/>
            </a:spcAft>
            <a:buClrTx/>
            <a:buSzTx/>
            <a:buFontTx/>
            <a:buNone/>
            <a:tabLst/>
            <a:defRPr/>
          </a:pPr>
          <a:r>
            <a:rPr lang="de-CH" sz="1100"/>
            <a:t>d) </a:t>
          </a:r>
          <a:r>
            <a:rPr lang="de-CH" sz="1100">
              <a:solidFill>
                <a:schemeClr val="tx1"/>
              </a:solidFill>
              <a:effectLst/>
              <a:latin typeface="+mn-lt"/>
              <a:ea typeface="+mn-ea"/>
              <a:cs typeface="+mn-cs"/>
            </a:rPr>
            <a:t>4. Jahr: </a:t>
          </a:r>
          <a:r>
            <a:rPr lang="de-CH" sz="1100" baseline="0">
              <a:solidFill>
                <a:schemeClr val="tx1"/>
              </a:solidFill>
              <a:effectLst/>
              <a:latin typeface="+mn-lt"/>
              <a:ea typeface="+mn-ea"/>
              <a:cs typeface="+mn-cs"/>
            </a:rPr>
            <a:t>(Übertrag vom 3. Jahr + Zinseszins )+ (</a:t>
          </a:r>
          <a:r>
            <a:rPr lang="de-CH" sz="1100" u="sng" baseline="0">
              <a:solidFill>
                <a:schemeClr val="tx1"/>
              </a:solidFill>
              <a:effectLst/>
              <a:latin typeface="+mn-lt"/>
              <a:ea typeface="+mn-ea"/>
              <a:cs typeface="+mn-cs"/>
            </a:rPr>
            <a:t>Raten +Marchzins</a:t>
          </a:r>
          <a:r>
            <a:rPr lang="de-CH" sz="1100" baseline="0">
              <a:solidFill>
                <a:schemeClr val="tx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de-CH" sz="1100" baseline="0">
              <a:solidFill>
                <a:schemeClr val="tx1"/>
              </a:solidFill>
              <a:effectLst/>
              <a:latin typeface="+mn-lt"/>
              <a:ea typeface="+mn-ea"/>
              <a:cs typeface="+mn-cs"/>
            </a:rPr>
            <a:t>e) 5</a:t>
          </a:r>
          <a:r>
            <a:rPr lang="de-CH" sz="1100">
              <a:solidFill>
                <a:schemeClr val="tx1"/>
              </a:solidFill>
              <a:effectLst/>
              <a:latin typeface="+mn-lt"/>
              <a:ea typeface="+mn-ea"/>
              <a:cs typeface="+mn-cs"/>
            </a:rPr>
            <a:t>. Jahr: </a:t>
          </a:r>
          <a:r>
            <a:rPr lang="de-CH" sz="1100" baseline="0">
              <a:solidFill>
                <a:schemeClr val="tx1"/>
              </a:solidFill>
              <a:effectLst/>
              <a:latin typeface="+mn-lt"/>
              <a:ea typeface="+mn-ea"/>
              <a:cs typeface="+mn-cs"/>
            </a:rPr>
            <a:t>(Übertrag vom 4. Jahr + Zinseszins )+ (</a:t>
          </a:r>
          <a:r>
            <a:rPr lang="de-CH" sz="1100" u="sng" baseline="0">
              <a:solidFill>
                <a:schemeClr val="tx1"/>
              </a:solidFill>
              <a:effectLst/>
              <a:latin typeface="+mn-lt"/>
              <a:ea typeface="+mn-ea"/>
              <a:cs typeface="+mn-cs"/>
            </a:rPr>
            <a:t>Raten +Marchzins</a:t>
          </a:r>
          <a:r>
            <a:rPr lang="de-CH" sz="1100" baseline="0">
              <a:solidFill>
                <a:schemeClr val="tx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de-CH" sz="1100" baseline="0">
              <a:solidFill>
                <a:schemeClr val="tx1"/>
              </a:solidFill>
              <a:effectLst/>
              <a:latin typeface="+mn-lt"/>
              <a:ea typeface="+mn-ea"/>
              <a:cs typeface="+mn-cs"/>
            </a:rPr>
            <a:t> = soll  mindestens  8000 Fr ergeben</a:t>
          </a:r>
          <a:endParaRPr lang="de-CH">
            <a:effectLst/>
          </a:endParaRPr>
        </a:p>
      </xdr:txBody>
    </xdr:sp>
    <xdr:clientData/>
  </xdr:oneCellAnchor>
  <xdr:oneCellAnchor>
    <xdr:from>
      <xdr:col>5</xdr:col>
      <xdr:colOff>750094</xdr:colOff>
      <xdr:row>0</xdr:row>
      <xdr:rowOff>166688</xdr:rowOff>
    </xdr:from>
    <xdr:ext cx="3288593" cy="436786"/>
    <xdr:sp macro="" textlink="">
      <xdr:nvSpPr>
        <xdr:cNvPr id="3" name="Textfeld 2"/>
        <xdr:cNvSpPr txBox="1"/>
      </xdr:nvSpPr>
      <xdr:spPr>
        <a:xfrm>
          <a:off x="4941094" y="166688"/>
          <a:ext cx="32885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t>Marchzins pro </a:t>
          </a:r>
          <a:r>
            <a:rPr lang="de-CH" sz="1100" baseline="0"/>
            <a:t> Ja</a:t>
          </a:r>
          <a:r>
            <a:rPr lang="de-CH" sz="1100"/>
            <a:t>hr:</a:t>
          </a:r>
        </a:p>
        <a:p>
          <a:r>
            <a:rPr lang="de-CH" sz="1100"/>
            <a:t>Rate*Zinsfaktor/12*(12+11+10+9+8+7+6+5+4+3+2+1)</a:t>
          </a:r>
        </a:p>
      </xdr:txBody>
    </xdr:sp>
    <xdr:clientData/>
  </xdr:oneCellAnchor>
  <xdr:twoCellAnchor>
    <xdr:from>
      <xdr:col>13</xdr:col>
      <xdr:colOff>18708</xdr:colOff>
      <xdr:row>0</xdr:row>
      <xdr:rowOff>23811</xdr:rowOff>
    </xdr:from>
    <xdr:to>
      <xdr:col>18</xdr:col>
      <xdr:colOff>238125</xdr:colOff>
      <xdr:row>16</xdr:row>
      <xdr:rowOff>162264</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750094</xdr:colOff>
      <xdr:row>41</xdr:row>
      <xdr:rowOff>11907</xdr:rowOff>
    </xdr:from>
    <xdr:ext cx="4865756" cy="436786"/>
    <xdr:sp macro="" textlink="">
      <xdr:nvSpPr>
        <xdr:cNvPr id="5" name="Textfeld 4"/>
        <xdr:cNvSpPr txBox="1"/>
      </xdr:nvSpPr>
      <xdr:spPr>
        <a:xfrm>
          <a:off x="3417094" y="7831932"/>
          <a:ext cx="4865756"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t>Diese  rote Linie hat</a:t>
          </a:r>
          <a:r>
            <a:rPr lang="de-CH" sz="1100" baseline="0"/>
            <a:t> keine wirkliche Bedeutung im Sinne vom Sparplan.</a:t>
          </a:r>
        </a:p>
        <a:p>
          <a:r>
            <a:rPr lang="de-CH" sz="1100" baseline="0"/>
            <a:t>Sie soll lediglich helfen die exponentielle Krümmung der blauen Linie zu erkennen.</a:t>
          </a:r>
          <a:endParaRPr lang="de-CH" sz="1100"/>
        </a:p>
      </xdr:txBody>
    </xdr:sp>
    <xdr:clientData/>
  </xdr:oneCellAnchor>
  <xdr:oneCellAnchor>
    <xdr:from>
      <xdr:col>4</xdr:col>
      <xdr:colOff>0</xdr:colOff>
      <xdr:row>48</xdr:row>
      <xdr:rowOff>0</xdr:rowOff>
    </xdr:from>
    <xdr:ext cx="7888570" cy="436786"/>
    <xdr:sp macro="" textlink="">
      <xdr:nvSpPr>
        <xdr:cNvPr id="6" name="Textfeld 5"/>
        <xdr:cNvSpPr txBox="1"/>
      </xdr:nvSpPr>
      <xdr:spPr>
        <a:xfrm>
          <a:off x="3429000" y="9153525"/>
          <a:ext cx="788857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t>Diese  grüne</a:t>
          </a:r>
          <a:r>
            <a:rPr lang="de-CH" sz="1100" baseline="0"/>
            <a:t> </a:t>
          </a:r>
          <a:r>
            <a:rPr lang="de-CH" sz="1100"/>
            <a:t>Linie </a:t>
          </a:r>
          <a:r>
            <a:rPr lang="de-CH" sz="1100" baseline="0"/>
            <a:t>soll helfen den Unterschied zwischen denmexponentiell anwachsenden Kapital  (Erspartes + Marchzins + Zinseszins; </a:t>
          </a:r>
        </a:p>
        <a:p>
          <a:r>
            <a:rPr lang="de-CH" sz="1100" baseline="0"/>
            <a:t>blaue Linie) und dem linear anwachsenden Kaital (nur Erspartes + Marchzins; grüne Linie) zu erkennen.</a:t>
          </a:r>
          <a:endParaRPr lang="de-CH" sz="1100"/>
        </a:p>
      </xdr:txBody>
    </xdr:sp>
    <xdr:clientData/>
  </xdr:oneCellAnchor>
  <xdr:oneCellAnchor>
    <xdr:from>
      <xdr:col>6</xdr:col>
      <xdr:colOff>23812</xdr:colOff>
      <xdr:row>6</xdr:row>
      <xdr:rowOff>119063</xdr:rowOff>
    </xdr:from>
    <xdr:ext cx="5080493" cy="781240"/>
    <xdr:sp macro="" textlink="">
      <xdr:nvSpPr>
        <xdr:cNvPr id="7" name="Textfeld 6"/>
        <xdr:cNvSpPr txBox="1"/>
      </xdr:nvSpPr>
      <xdr:spPr>
        <a:xfrm>
          <a:off x="4976812" y="1271588"/>
          <a:ext cx="5080493" cy="78124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b="1"/>
            <a:t>Das Excel-Blatt ist so konstruiert, dass die</a:t>
          </a:r>
          <a:r>
            <a:rPr lang="de-CH" sz="1100" b="1" baseline="0"/>
            <a:t> Werte in den grün markierten</a:t>
          </a:r>
        </a:p>
        <a:p>
          <a:r>
            <a:rPr lang="de-CH" sz="1100" b="1" baseline="0"/>
            <a:t>Zellen beliebig verändert werden können und es entsteht ein neuer Sparplan.</a:t>
          </a:r>
        </a:p>
        <a:p>
          <a:r>
            <a:rPr lang="de-CH" sz="1100" b="1" baseline="0"/>
            <a:t>Das veranschaulicht den SuS was passiert wenn z.B. die Raten erhöht oder gesenkt</a:t>
          </a:r>
        </a:p>
        <a:p>
          <a:r>
            <a:rPr lang="de-CH" sz="1100" b="1" baseline="0"/>
            <a:t>und/oder den Zinssatz erhöht oder gesenkt werden. Eine nette Spielerei !</a:t>
          </a:r>
          <a:endParaRPr lang="de-CH" sz="1100" b="1"/>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107156</xdr:colOff>
      <xdr:row>0</xdr:row>
      <xdr:rowOff>178594</xdr:rowOff>
    </xdr:from>
    <xdr:ext cx="4017575" cy="2331279"/>
    <xdr:sp macro="" textlink="">
      <xdr:nvSpPr>
        <xdr:cNvPr id="2" name="Textfeld 1"/>
        <xdr:cNvSpPr txBox="1"/>
      </xdr:nvSpPr>
      <xdr:spPr>
        <a:xfrm>
          <a:off x="107156" y="178594"/>
          <a:ext cx="4017575" cy="23312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t>Monatliche</a:t>
          </a:r>
          <a:r>
            <a:rPr lang="de-CH" sz="1100" baseline="0"/>
            <a:t> Raten z.B. 	xxx Fr</a:t>
          </a:r>
        </a:p>
        <a:p>
          <a:r>
            <a:rPr lang="de-CH" sz="1100"/>
            <a:t>Laufzeit  		5 Jahre</a:t>
          </a:r>
        </a:p>
        <a:p>
          <a:r>
            <a:rPr lang="de-CH" sz="1100"/>
            <a:t>Zinsfuss 		1.5%</a:t>
          </a:r>
        </a:p>
        <a:p>
          <a:r>
            <a:rPr lang="de-CH" sz="1100"/>
            <a:t>Guthaben nach 5 Jahren 	8000 Fr</a:t>
          </a:r>
        </a:p>
        <a:p>
          <a:endParaRPr lang="de-CH" sz="1100"/>
        </a:p>
        <a:p>
          <a:r>
            <a:rPr lang="de-CH" sz="1100"/>
            <a:t>Überlegungen:</a:t>
          </a:r>
        </a:p>
        <a:p>
          <a:endParaRPr lang="de-CH" sz="1100"/>
        </a:p>
        <a:p>
          <a:r>
            <a:rPr lang="de-CH" sz="1100"/>
            <a:t>a)</a:t>
          </a:r>
          <a:r>
            <a:rPr lang="de-CH" sz="1100" baseline="0"/>
            <a:t> 1. Jahr: </a:t>
          </a:r>
          <a:r>
            <a:rPr lang="de-CH" sz="1100" u="sng" baseline="0"/>
            <a:t>(Raten +</a:t>
          </a:r>
          <a:r>
            <a:rPr lang="de-CH" sz="1100" u="sng"/>
            <a:t>Marchzins )</a:t>
          </a:r>
          <a:r>
            <a:rPr lang="de-CH" sz="1100"/>
            <a:t> </a:t>
          </a:r>
          <a:endParaRPr lang="de-CH" sz="1100" baseline="0"/>
        </a:p>
        <a:p>
          <a:r>
            <a:rPr lang="de-CH" sz="1100" baseline="0"/>
            <a:t>b) 2. Jahr: (Übertrag vom 1. Jahr + Zinseszins )+ (</a:t>
          </a:r>
          <a:r>
            <a:rPr lang="de-CH" sz="1100" u="sng" baseline="0"/>
            <a:t>Raten +Marchzins</a:t>
          </a:r>
          <a:r>
            <a:rPr lang="de-CH" sz="1100" baseline="0"/>
            <a:t>)</a:t>
          </a:r>
        </a:p>
        <a:p>
          <a:pPr marL="0" marR="0" indent="0" defTabSz="914400" eaLnBrk="1" fontAlgn="auto" latinLnBrk="0" hangingPunct="1">
            <a:lnSpc>
              <a:spcPct val="100000"/>
            </a:lnSpc>
            <a:spcBef>
              <a:spcPts val="0"/>
            </a:spcBef>
            <a:spcAft>
              <a:spcPts val="0"/>
            </a:spcAft>
            <a:buClrTx/>
            <a:buSzTx/>
            <a:buFontTx/>
            <a:buNone/>
            <a:tabLst/>
            <a:defRPr/>
          </a:pPr>
          <a:r>
            <a:rPr lang="de-CH" sz="1100"/>
            <a:t>c) 3. Jahr: </a:t>
          </a:r>
          <a:r>
            <a:rPr lang="de-CH" sz="1100" baseline="0">
              <a:solidFill>
                <a:schemeClr val="tx1"/>
              </a:solidFill>
              <a:effectLst/>
              <a:latin typeface="+mn-lt"/>
              <a:ea typeface="+mn-ea"/>
              <a:cs typeface="+mn-cs"/>
            </a:rPr>
            <a:t>(Übertrag vom 2. Jahr + Zinseszins )+ (</a:t>
          </a:r>
          <a:r>
            <a:rPr lang="de-CH" sz="1100" u="sng" baseline="0">
              <a:solidFill>
                <a:schemeClr val="tx1"/>
              </a:solidFill>
              <a:effectLst/>
              <a:latin typeface="+mn-lt"/>
              <a:ea typeface="+mn-ea"/>
              <a:cs typeface="+mn-cs"/>
            </a:rPr>
            <a:t>Raten +Marchzins</a:t>
          </a:r>
          <a:r>
            <a:rPr lang="de-CH" sz="1100" baseline="0">
              <a:solidFill>
                <a:schemeClr val="tx1"/>
              </a:solidFill>
              <a:effectLst/>
              <a:latin typeface="+mn-lt"/>
              <a:ea typeface="+mn-ea"/>
              <a:cs typeface="+mn-cs"/>
            </a:rPr>
            <a:t>)</a:t>
          </a:r>
          <a:endParaRPr lang="de-CH">
            <a:effectLst/>
          </a:endParaRPr>
        </a:p>
        <a:p>
          <a:pPr marL="0" marR="0" indent="0" defTabSz="914400" eaLnBrk="1" fontAlgn="auto" latinLnBrk="0" hangingPunct="1">
            <a:lnSpc>
              <a:spcPct val="100000"/>
            </a:lnSpc>
            <a:spcBef>
              <a:spcPts val="0"/>
            </a:spcBef>
            <a:spcAft>
              <a:spcPts val="0"/>
            </a:spcAft>
            <a:buClrTx/>
            <a:buSzTx/>
            <a:buFontTx/>
            <a:buNone/>
            <a:tabLst/>
            <a:defRPr/>
          </a:pPr>
          <a:r>
            <a:rPr lang="de-CH" sz="1100"/>
            <a:t>d) </a:t>
          </a:r>
          <a:r>
            <a:rPr lang="de-CH" sz="1100">
              <a:solidFill>
                <a:schemeClr val="tx1"/>
              </a:solidFill>
              <a:effectLst/>
              <a:latin typeface="+mn-lt"/>
              <a:ea typeface="+mn-ea"/>
              <a:cs typeface="+mn-cs"/>
            </a:rPr>
            <a:t>4. Jahr: </a:t>
          </a:r>
          <a:r>
            <a:rPr lang="de-CH" sz="1100" baseline="0">
              <a:solidFill>
                <a:schemeClr val="tx1"/>
              </a:solidFill>
              <a:effectLst/>
              <a:latin typeface="+mn-lt"/>
              <a:ea typeface="+mn-ea"/>
              <a:cs typeface="+mn-cs"/>
            </a:rPr>
            <a:t>(Übertrag vom 3. Jahr + Zinseszins )+ (</a:t>
          </a:r>
          <a:r>
            <a:rPr lang="de-CH" sz="1100" u="sng" baseline="0">
              <a:solidFill>
                <a:schemeClr val="tx1"/>
              </a:solidFill>
              <a:effectLst/>
              <a:latin typeface="+mn-lt"/>
              <a:ea typeface="+mn-ea"/>
              <a:cs typeface="+mn-cs"/>
            </a:rPr>
            <a:t>Raten +Marchzins</a:t>
          </a:r>
          <a:r>
            <a:rPr lang="de-CH" sz="1100" baseline="0">
              <a:solidFill>
                <a:schemeClr val="tx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de-CH" sz="1100" baseline="0">
              <a:solidFill>
                <a:schemeClr val="tx1"/>
              </a:solidFill>
              <a:effectLst/>
              <a:latin typeface="+mn-lt"/>
              <a:ea typeface="+mn-ea"/>
              <a:cs typeface="+mn-cs"/>
            </a:rPr>
            <a:t>e) 5</a:t>
          </a:r>
          <a:r>
            <a:rPr lang="de-CH" sz="1100">
              <a:solidFill>
                <a:schemeClr val="tx1"/>
              </a:solidFill>
              <a:effectLst/>
              <a:latin typeface="+mn-lt"/>
              <a:ea typeface="+mn-ea"/>
              <a:cs typeface="+mn-cs"/>
            </a:rPr>
            <a:t>. Jahr: </a:t>
          </a:r>
          <a:r>
            <a:rPr lang="de-CH" sz="1100" baseline="0">
              <a:solidFill>
                <a:schemeClr val="tx1"/>
              </a:solidFill>
              <a:effectLst/>
              <a:latin typeface="+mn-lt"/>
              <a:ea typeface="+mn-ea"/>
              <a:cs typeface="+mn-cs"/>
            </a:rPr>
            <a:t>(Übertrag vom 4. Jahr + Zinseszins )+ (</a:t>
          </a:r>
          <a:r>
            <a:rPr lang="de-CH" sz="1100" u="sng" baseline="0">
              <a:solidFill>
                <a:schemeClr val="tx1"/>
              </a:solidFill>
              <a:effectLst/>
              <a:latin typeface="+mn-lt"/>
              <a:ea typeface="+mn-ea"/>
              <a:cs typeface="+mn-cs"/>
            </a:rPr>
            <a:t>Raten +Marchzins</a:t>
          </a:r>
          <a:r>
            <a:rPr lang="de-CH" sz="1100" baseline="0">
              <a:solidFill>
                <a:schemeClr val="tx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de-CH" sz="1100" baseline="0">
              <a:solidFill>
                <a:schemeClr val="tx1"/>
              </a:solidFill>
              <a:effectLst/>
              <a:latin typeface="+mn-lt"/>
              <a:ea typeface="+mn-ea"/>
              <a:cs typeface="+mn-cs"/>
            </a:rPr>
            <a:t> = soll  mindestens  8000 Fr ergeben</a:t>
          </a:r>
          <a:endParaRPr lang="de-CH">
            <a:effectLst/>
          </a:endParaRPr>
        </a:p>
      </xdr:txBody>
    </xdr:sp>
    <xdr:clientData/>
  </xdr:oneCellAnchor>
  <xdr:oneCellAnchor>
    <xdr:from>
      <xdr:col>5</xdr:col>
      <xdr:colOff>750094</xdr:colOff>
      <xdr:row>0</xdr:row>
      <xdr:rowOff>166688</xdr:rowOff>
    </xdr:from>
    <xdr:ext cx="3288593" cy="436786"/>
    <xdr:sp macro="" textlink="">
      <xdr:nvSpPr>
        <xdr:cNvPr id="3" name="Textfeld 2"/>
        <xdr:cNvSpPr txBox="1"/>
      </xdr:nvSpPr>
      <xdr:spPr>
        <a:xfrm>
          <a:off x="4941094" y="166688"/>
          <a:ext cx="32885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t>Marchzins pro </a:t>
          </a:r>
          <a:r>
            <a:rPr lang="de-CH" sz="1100" baseline="0"/>
            <a:t> Ja</a:t>
          </a:r>
          <a:r>
            <a:rPr lang="de-CH" sz="1100"/>
            <a:t>hr:</a:t>
          </a:r>
        </a:p>
        <a:p>
          <a:r>
            <a:rPr lang="de-CH" sz="1100"/>
            <a:t>Rate*Zinsfaktor/12*(12+11+10+9+8+7+6+5+4+3+2+1)</a:t>
          </a:r>
        </a:p>
      </xdr:txBody>
    </xdr:sp>
    <xdr:clientData/>
  </xdr:oneCellAnchor>
  <xdr:twoCellAnchor>
    <xdr:from>
      <xdr:col>13</xdr:col>
      <xdr:colOff>18708</xdr:colOff>
      <xdr:row>0</xdr:row>
      <xdr:rowOff>23811</xdr:rowOff>
    </xdr:from>
    <xdr:to>
      <xdr:col>18</xdr:col>
      <xdr:colOff>238125</xdr:colOff>
      <xdr:row>16</xdr:row>
      <xdr:rowOff>162264</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750094</xdr:colOff>
      <xdr:row>41</xdr:row>
      <xdr:rowOff>11907</xdr:rowOff>
    </xdr:from>
    <xdr:ext cx="4865756" cy="436786"/>
    <xdr:sp macro="" textlink="">
      <xdr:nvSpPr>
        <xdr:cNvPr id="5" name="Textfeld 4"/>
        <xdr:cNvSpPr txBox="1"/>
      </xdr:nvSpPr>
      <xdr:spPr>
        <a:xfrm>
          <a:off x="3417094" y="7831932"/>
          <a:ext cx="4865756"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t>Diese  rote Linie hat</a:t>
          </a:r>
          <a:r>
            <a:rPr lang="de-CH" sz="1100" baseline="0"/>
            <a:t> keine wirkliche Bedeutung im Sinne vom Sparplan.</a:t>
          </a:r>
        </a:p>
        <a:p>
          <a:r>
            <a:rPr lang="de-CH" sz="1100" baseline="0"/>
            <a:t>Sie soll lediglich helfen die exponentielle Krümmung der blauen Linie zu erkennen.</a:t>
          </a:r>
          <a:endParaRPr lang="de-CH" sz="1100"/>
        </a:p>
      </xdr:txBody>
    </xdr:sp>
    <xdr:clientData/>
  </xdr:oneCellAnchor>
  <xdr:oneCellAnchor>
    <xdr:from>
      <xdr:col>4</xdr:col>
      <xdr:colOff>0</xdr:colOff>
      <xdr:row>48</xdr:row>
      <xdr:rowOff>0</xdr:rowOff>
    </xdr:from>
    <xdr:ext cx="7888570" cy="436786"/>
    <xdr:sp macro="" textlink="">
      <xdr:nvSpPr>
        <xdr:cNvPr id="6" name="Textfeld 5"/>
        <xdr:cNvSpPr txBox="1"/>
      </xdr:nvSpPr>
      <xdr:spPr>
        <a:xfrm>
          <a:off x="3429000" y="9153525"/>
          <a:ext cx="788857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t>Diese  grüne</a:t>
          </a:r>
          <a:r>
            <a:rPr lang="de-CH" sz="1100" baseline="0"/>
            <a:t> </a:t>
          </a:r>
          <a:r>
            <a:rPr lang="de-CH" sz="1100"/>
            <a:t>Linie </a:t>
          </a:r>
          <a:r>
            <a:rPr lang="de-CH" sz="1100" baseline="0"/>
            <a:t>soll helfen den Unterschied zwischen denmexponentiell anwachsenden Kapital  (Erspartes + Marchzins + Zinseszins; </a:t>
          </a:r>
        </a:p>
        <a:p>
          <a:r>
            <a:rPr lang="de-CH" sz="1100" baseline="0"/>
            <a:t>blaue Linie) und dem linear anwachsenden Kaital (nur Erspartes + Marchzins; grüne Linie) zu erkennen.</a:t>
          </a:r>
          <a:endParaRPr lang="de-CH" sz="1100"/>
        </a:p>
      </xdr:txBody>
    </xdr:sp>
    <xdr:clientData/>
  </xdr:oneCellAnchor>
  <xdr:oneCellAnchor>
    <xdr:from>
      <xdr:col>6</xdr:col>
      <xdr:colOff>23812</xdr:colOff>
      <xdr:row>6</xdr:row>
      <xdr:rowOff>119063</xdr:rowOff>
    </xdr:from>
    <xdr:ext cx="5080493" cy="781240"/>
    <xdr:sp macro="" textlink="">
      <xdr:nvSpPr>
        <xdr:cNvPr id="7" name="Textfeld 6"/>
        <xdr:cNvSpPr txBox="1"/>
      </xdr:nvSpPr>
      <xdr:spPr>
        <a:xfrm>
          <a:off x="4976812" y="1271588"/>
          <a:ext cx="5080493" cy="78124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b="1"/>
            <a:t>Das Excel-Blatt ist so konstruiert, dass die</a:t>
          </a:r>
          <a:r>
            <a:rPr lang="de-CH" sz="1100" b="1" baseline="0"/>
            <a:t> Werte in den grün markierten</a:t>
          </a:r>
        </a:p>
        <a:p>
          <a:r>
            <a:rPr lang="de-CH" sz="1100" b="1" baseline="0"/>
            <a:t>Zellen beliebig verändert werden können und es entsteht ein neuer Sparplan.</a:t>
          </a:r>
        </a:p>
        <a:p>
          <a:r>
            <a:rPr lang="de-CH" sz="1100" b="1" baseline="0"/>
            <a:t>Das veranschaulicht den SuS was passiert wenn z.B. die Raten erhöht oder gesenkt</a:t>
          </a:r>
        </a:p>
        <a:p>
          <a:r>
            <a:rPr lang="de-CH" sz="1100" b="1" baseline="0"/>
            <a:t>und/oder den Zinssatz erhöht oder gesenkt werden. Eine nette Spielerei !</a:t>
          </a:r>
          <a:endParaRPr lang="de-CH" sz="1100" b="1"/>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107156</xdr:colOff>
      <xdr:row>0</xdr:row>
      <xdr:rowOff>178594</xdr:rowOff>
    </xdr:from>
    <xdr:ext cx="4017575" cy="2331279"/>
    <xdr:sp macro="" textlink="">
      <xdr:nvSpPr>
        <xdr:cNvPr id="2" name="Textfeld 1"/>
        <xdr:cNvSpPr txBox="1"/>
      </xdr:nvSpPr>
      <xdr:spPr>
        <a:xfrm>
          <a:off x="107156" y="178594"/>
          <a:ext cx="4017575" cy="23312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t>Monatliche</a:t>
          </a:r>
          <a:r>
            <a:rPr lang="de-CH" sz="1100" baseline="0"/>
            <a:t> Raten z.B. 	xxx Fr</a:t>
          </a:r>
        </a:p>
        <a:p>
          <a:r>
            <a:rPr lang="de-CH" sz="1100"/>
            <a:t>Laufzeit  		5 Jahre</a:t>
          </a:r>
        </a:p>
        <a:p>
          <a:r>
            <a:rPr lang="de-CH" sz="1100"/>
            <a:t>Zinsfuss 		1.5%</a:t>
          </a:r>
        </a:p>
        <a:p>
          <a:r>
            <a:rPr lang="de-CH" sz="1100"/>
            <a:t>Guthaben nach 5 Jahren 	8000 Fr</a:t>
          </a:r>
        </a:p>
        <a:p>
          <a:endParaRPr lang="de-CH" sz="1100"/>
        </a:p>
        <a:p>
          <a:r>
            <a:rPr lang="de-CH" sz="1100"/>
            <a:t>Überlegungen:</a:t>
          </a:r>
        </a:p>
        <a:p>
          <a:endParaRPr lang="de-CH" sz="1100"/>
        </a:p>
        <a:p>
          <a:r>
            <a:rPr lang="de-CH" sz="1100"/>
            <a:t>a)</a:t>
          </a:r>
          <a:r>
            <a:rPr lang="de-CH" sz="1100" baseline="0"/>
            <a:t> 1. Jahr: </a:t>
          </a:r>
          <a:r>
            <a:rPr lang="de-CH" sz="1100" u="sng" baseline="0"/>
            <a:t>(Raten +</a:t>
          </a:r>
          <a:r>
            <a:rPr lang="de-CH" sz="1100" u="sng"/>
            <a:t>Marchzins )</a:t>
          </a:r>
          <a:r>
            <a:rPr lang="de-CH" sz="1100"/>
            <a:t> </a:t>
          </a:r>
          <a:endParaRPr lang="de-CH" sz="1100" baseline="0"/>
        </a:p>
        <a:p>
          <a:r>
            <a:rPr lang="de-CH" sz="1100" baseline="0"/>
            <a:t>b) 2. Jahr: (Übertrag vom 1. Jahr + Zinseszins )+ (</a:t>
          </a:r>
          <a:r>
            <a:rPr lang="de-CH" sz="1100" u="sng" baseline="0"/>
            <a:t>Raten +Marchzins</a:t>
          </a:r>
          <a:r>
            <a:rPr lang="de-CH" sz="1100" baseline="0"/>
            <a:t>)</a:t>
          </a:r>
        </a:p>
        <a:p>
          <a:pPr marL="0" marR="0" indent="0" defTabSz="914400" eaLnBrk="1" fontAlgn="auto" latinLnBrk="0" hangingPunct="1">
            <a:lnSpc>
              <a:spcPct val="100000"/>
            </a:lnSpc>
            <a:spcBef>
              <a:spcPts val="0"/>
            </a:spcBef>
            <a:spcAft>
              <a:spcPts val="0"/>
            </a:spcAft>
            <a:buClrTx/>
            <a:buSzTx/>
            <a:buFontTx/>
            <a:buNone/>
            <a:tabLst/>
            <a:defRPr/>
          </a:pPr>
          <a:r>
            <a:rPr lang="de-CH" sz="1100"/>
            <a:t>c) 3. Jahr: </a:t>
          </a:r>
          <a:r>
            <a:rPr lang="de-CH" sz="1100" baseline="0">
              <a:solidFill>
                <a:schemeClr val="tx1"/>
              </a:solidFill>
              <a:effectLst/>
              <a:latin typeface="+mn-lt"/>
              <a:ea typeface="+mn-ea"/>
              <a:cs typeface="+mn-cs"/>
            </a:rPr>
            <a:t>(Übertrag vom 2. Jahr + Zinseszins )+ (</a:t>
          </a:r>
          <a:r>
            <a:rPr lang="de-CH" sz="1100" u="sng" baseline="0">
              <a:solidFill>
                <a:schemeClr val="tx1"/>
              </a:solidFill>
              <a:effectLst/>
              <a:latin typeface="+mn-lt"/>
              <a:ea typeface="+mn-ea"/>
              <a:cs typeface="+mn-cs"/>
            </a:rPr>
            <a:t>Raten +Marchzins</a:t>
          </a:r>
          <a:r>
            <a:rPr lang="de-CH" sz="1100" baseline="0">
              <a:solidFill>
                <a:schemeClr val="tx1"/>
              </a:solidFill>
              <a:effectLst/>
              <a:latin typeface="+mn-lt"/>
              <a:ea typeface="+mn-ea"/>
              <a:cs typeface="+mn-cs"/>
            </a:rPr>
            <a:t>)</a:t>
          </a:r>
          <a:endParaRPr lang="de-CH">
            <a:effectLst/>
          </a:endParaRPr>
        </a:p>
        <a:p>
          <a:pPr marL="0" marR="0" indent="0" defTabSz="914400" eaLnBrk="1" fontAlgn="auto" latinLnBrk="0" hangingPunct="1">
            <a:lnSpc>
              <a:spcPct val="100000"/>
            </a:lnSpc>
            <a:spcBef>
              <a:spcPts val="0"/>
            </a:spcBef>
            <a:spcAft>
              <a:spcPts val="0"/>
            </a:spcAft>
            <a:buClrTx/>
            <a:buSzTx/>
            <a:buFontTx/>
            <a:buNone/>
            <a:tabLst/>
            <a:defRPr/>
          </a:pPr>
          <a:r>
            <a:rPr lang="de-CH" sz="1100"/>
            <a:t>d) </a:t>
          </a:r>
          <a:r>
            <a:rPr lang="de-CH" sz="1100">
              <a:solidFill>
                <a:schemeClr val="tx1"/>
              </a:solidFill>
              <a:effectLst/>
              <a:latin typeface="+mn-lt"/>
              <a:ea typeface="+mn-ea"/>
              <a:cs typeface="+mn-cs"/>
            </a:rPr>
            <a:t>4. Jahr: </a:t>
          </a:r>
          <a:r>
            <a:rPr lang="de-CH" sz="1100" baseline="0">
              <a:solidFill>
                <a:schemeClr val="tx1"/>
              </a:solidFill>
              <a:effectLst/>
              <a:latin typeface="+mn-lt"/>
              <a:ea typeface="+mn-ea"/>
              <a:cs typeface="+mn-cs"/>
            </a:rPr>
            <a:t>(Übertrag vom 3. Jahr + Zinseszins )+ (</a:t>
          </a:r>
          <a:r>
            <a:rPr lang="de-CH" sz="1100" u="sng" baseline="0">
              <a:solidFill>
                <a:schemeClr val="tx1"/>
              </a:solidFill>
              <a:effectLst/>
              <a:latin typeface="+mn-lt"/>
              <a:ea typeface="+mn-ea"/>
              <a:cs typeface="+mn-cs"/>
            </a:rPr>
            <a:t>Raten +Marchzins</a:t>
          </a:r>
          <a:r>
            <a:rPr lang="de-CH" sz="1100" baseline="0">
              <a:solidFill>
                <a:schemeClr val="tx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de-CH" sz="1100" baseline="0">
              <a:solidFill>
                <a:schemeClr val="tx1"/>
              </a:solidFill>
              <a:effectLst/>
              <a:latin typeface="+mn-lt"/>
              <a:ea typeface="+mn-ea"/>
              <a:cs typeface="+mn-cs"/>
            </a:rPr>
            <a:t>e) 5</a:t>
          </a:r>
          <a:r>
            <a:rPr lang="de-CH" sz="1100">
              <a:solidFill>
                <a:schemeClr val="tx1"/>
              </a:solidFill>
              <a:effectLst/>
              <a:latin typeface="+mn-lt"/>
              <a:ea typeface="+mn-ea"/>
              <a:cs typeface="+mn-cs"/>
            </a:rPr>
            <a:t>. Jahr: </a:t>
          </a:r>
          <a:r>
            <a:rPr lang="de-CH" sz="1100" baseline="0">
              <a:solidFill>
                <a:schemeClr val="tx1"/>
              </a:solidFill>
              <a:effectLst/>
              <a:latin typeface="+mn-lt"/>
              <a:ea typeface="+mn-ea"/>
              <a:cs typeface="+mn-cs"/>
            </a:rPr>
            <a:t>(Übertrag vom 4. Jahr + Zinseszins )+ (</a:t>
          </a:r>
          <a:r>
            <a:rPr lang="de-CH" sz="1100" u="sng" baseline="0">
              <a:solidFill>
                <a:schemeClr val="tx1"/>
              </a:solidFill>
              <a:effectLst/>
              <a:latin typeface="+mn-lt"/>
              <a:ea typeface="+mn-ea"/>
              <a:cs typeface="+mn-cs"/>
            </a:rPr>
            <a:t>Raten +Marchzins</a:t>
          </a:r>
          <a:r>
            <a:rPr lang="de-CH" sz="1100" baseline="0">
              <a:solidFill>
                <a:schemeClr val="tx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de-CH" sz="1100" baseline="0">
              <a:solidFill>
                <a:schemeClr val="tx1"/>
              </a:solidFill>
              <a:effectLst/>
              <a:latin typeface="+mn-lt"/>
              <a:ea typeface="+mn-ea"/>
              <a:cs typeface="+mn-cs"/>
            </a:rPr>
            <a:t> = soll  mindestens  8000 Fr ergeben</a:t>
          </a:r>
          <a:endParaRPr lang="de-CH">
            <a:effectLst/>
          </a:endParaRPr>
        </a:p>
      </xdr:txBody>
    </xdr:sp>
    <xdr:clientData/>
  </xdr:oneCellAnchor>
  <xdr:oneCellAnchor>
    <xdr:from>
      <xdr:col>5</xdr:col>
      <xdr:colOff>750094</xdr:colOff>
      <xdr:row>0</xdr:row>
      <xdr:rowOff>166688</xdr:rowOff>
    </xdr:from>
    <xdr:ext cx="3288593" cy="436786"/>
    <xdr:sp macro="" textlink="">
      <xdr:nvSpPr>
        <xdr:cNvPr id="3" name="Textfeld 2"/>
        <xdr:cNvSpPr txBox="1"/>
      </xdr:nvSpPr>
      <xdr:spPr>
        <a:xfrm>
          <a:off x="4941094" y="166688"/>
          <a:ext cx="32885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t>Marchzins pro </a:t>
          </a:r>
          <a:r>
            <a:rPr lang="de-CH" sz="1100" baseline="0"/>
            <a:t> Ja</a:t>
          </a:r>
          <a:r>
            <a:rPr lang="de-CH" sz="1100"/>
            <a:t>hr:</a:t>
          </a:r>
        </a:p>
        <a:p>
          <a:r>
            <a:rPr lang="de-CH" sz="1100"/>
            <a:t>Rate*Zinsfaktor/12*(12+11+10+9+8+7+6+5+4+3+2+1)</a:t>
          </a:r>
        </a:p>
      </xdr:txBody>
    </xdr:sp>
    <xdr:clientData/>
  </xdr:oneCellAnchor>
  <xdr:twoCellAnchor>
    <xdr:from>
      <xdr:col>13</xdr:col>
      <xdr:colOff>18708</xdr:colOff>
      <xdr:row>0</xdr:row>
      <xdr:rowOff>23811</xdr:rowOff>
    </xdr:from>
    <xdr:to>
      <xdr:col>18</xdr:col>
      <xdr:colOff>238125</xdr:colOff>
      <xdr:row>16</xdr:row>
      <xdr:rowOff>162264</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750094</xdr:colOff>
      <xdr:row>41</xdr:row>
      <xdr:rowOff>11907</xdr:rowOff>
    </xdr:from>
    <xdr:ext cx="4865756" cy="436786"/>
    <xdr:sp macro="" textlink="">
      <xdr:nvSpPr>
        <xdr:cNvPr id="5" name="Textfeld 4"/>
        <xdr:cNvSpPr txBox="1"/>
      </xdr:nvSpPr>
      <xdr:spPr>
        <a:xfrm>
          <a:off x="3417094" y="7831932"/>
          <a:ext cx="4865756"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t>Diese  rote Linie hat</a:t>
          </a:r>
          <a:r>
            <a:rPr lang="de-CH" sz="1100" baseline="0"/>
            <a:t> keine wirkliche Bedeutung im Sinne vom Sparplan.</a:t>
          </a:r>
        </a:p>
        <a:p>
          <a:r>
            <a:rPr lang="de-CH" sz="1100" baseline="0"/>
            <a:t>Sie soll lediglich helfen die exponentielle Krümmung der blauen Linie zu erkennen.</a:t>
          </a:r>
          <a:endParaRPr lang="de-CH" sz="1100"/>
        </a:p>
      </xdr:txBody>
    </xdr:sp>
    <xdr:clientData/>
  </xdr:oneCellAnchor>
  <xdr:oneCellAnchor>
    <xdr:from>
      <xdr:col>4</xdr:col>
      <xdr:colOff>0</xdr:colOff>
      <xdr:row>48</xdr:row>
      <xdr:rowOff>0</xdr:rowOff>
    </xdr:from>
    <xdr:ext cx="7888570" cy="436786"/>
    <xdr:sp macro="" textlink="">
      <xdr:nvSpPr>
        <xdr:cNvPr id="6" name="Textfeld 5"/>
        <xdr:cNvSpPr txBox="1"/>
      </xdr:nvSpPr>
      <xdr:spPr>
        <a:xfrm>
          <a:off x="3429000" y="9153525"/>
          <a:ext cx="788857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t>Diese  grüne</a:t>
          </a:r>
          <a:r>
            <a:rPr lang="de-CH" sz="1100" baseline="0"/>
            <a:t> </a:t>
          </a:r>
          <a:r>
            <a:rPr lang="de-CH" sz="1100"/>
            <a:t>Linie </a:t>
          </a:r>
          <a:r>
            <a:rPr lang="de-CH" sz="1100" baseline="0"/>
            <a:t>soll helfen den Unterschied zwischen denmexponentiell anwachsenden Kapital  (Erspartes + Marchzins + Zinseszins; </a:t>
          </a:r>
        </a:p>
        <a:p>
          <a:r>
            <a:rPr lang="de-CH" sz="1100" baseline="0"/>
            <a:t>blaue Linie) und dem linear anwachsenden Kaital (nur Erspartes + Marchzins; grüne Linie) zu erkennen.</a:t>
          </a:r>
          <a:endParaRPr lang="de-CH" sz="1100"/>
        </a:p>
      </xdr:txBody>
    </xdr:sp>
    <xdr:clientData/>
  </xdr:oneCellAnchor>
  <xdr:oneCellAnchor>
    <xdr:from>
      <xdr:col>6</xdr:col>
      <xdr:colOff>23812</xdr:colOff>
      <xdr:row>6</xdr:row>
      <xdr:rowOff>119063</xdr:rowOff>
    </xdr:from>
    <xdr:ext cx="5080493" cy="781240"/>
    <xdr:sp macro="" textlink="">
      <xdr:nvSpPr>
        <xdr:cNvPr id="7" name="Textfeld 6"/>
        <xdr:cNvSpPr txBox="1"/>
      </xdr:nvSpPr>
      <xdr:spPr>
        <a:xfrm>
          <a:off x="4976812" y="1271588"/>
          <a:ext cx="5080493" cy="78124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b="1"/>
            <a:t>Das Excel-Blatt ist so konstruiert, dass die</a:t>
          </a:r>
          <a:r>
            <a:rPr lang="de-CH" sz="1100" b="1" baseline="0"/>
            <a:t> Werte in den grün markierten</a:t>
          </a:r>
        </a:p>
        <a:p>
          <a:r>
            <a:rPr lang="de-CH" sz="1100" b="1" baseline="0"/>
            <a:t>Zellen beliebig verändert werden können und es entsteht ein neuer Sparplan.</a:t>
          </a:r>
        </a:p>
        <a:p>
          <a:r>
            <a:rPr lang="de-CH" sz="1100" b="1" baseline="0"/>
            <a:t>Das veranschaulicht den SuS was passiert wenn z.B. die Raten erhöht oder gesenkt</a:t>
          </a:r>
        </a:p>
        <a:p>
          <a:r>
            <a:rPr lang="de-CH" sz="1100" b="1" baseline="0"/>
            <a:t>und/oder den Zinssatz erhöht oder gesenkt werden. Eine nette Spielerei !</a:t>
          </a:r>
          <a:endParaRPr lang="de-CH" sz="1100" b="1"/>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107156</xdr:colOff>
      <xdr:row>0</xdr:row>
      <xdr:rowOff>178594</xdr:rowOff>
    </xdr:from>
    <xdr:ext cx="4017575" cy="2331279"/>
    <xdr:sp macro="" textlink="">
      <xdr:nvSpPr>
        <xdr:cNvPr id="2" name="Textfeld 1"/>
        <xdr:cNvSpPr txBox="1"/>
      </xdr:nvSpPr>
      <xdr:spPr>
        <a:xfrm>
          <a:off x="107156" y="178594"/>
          <a:ext cx="4017575" cy="23312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t>Monatliche</a:t>
          </a:r>
          <a:r>
            <a:rPr lang="de-CH" sz="1100" baseline="0"/>
            <a:t> Raten z.B. 	xxx Fr</a:t>
          </a:r>
        </a:p>
        <a:p>
          <a:r>
            <a:rPr lang="de-CH" sz="1100"/>
            <a:t>Laufzeit  		5 Jahre</a:t>
          </a:r>
        </a:p>
        <a:p>
          <a:r>
            <a:rPr lang="de-CH" sz="1100"/>
            <a:t>Zinsfuss 		1.5%</a:t>
          </a:r>
        </a:p>
        <a:p>
          <a:r>
            <a:rPr lang="de-CH" sz="1100"/>
            <a:t>Guthaben nach 5 Jahren 	8000 Fr</a:t>
          </a:r>
        </a:p>
        <a:p>
          <a:endParaRPr lang="de-CH" sz="1100"/>
        </a:p>
        <a:p>
          <a:r>
            <a:rPr lang="de-CH" sz="1100"/>
            <a:t>Überlegungen:</a:t>
          </a:r>
        </a:p>
        <a:p>
          <a:endParaRPr lang="de-CH" sz="1100"/>
        </a:p>
        <a:p>
          <a:r>
            <a:rPr lang="de-CH" sz="1100"/>
            <a:t>a)</a:t>
          </a:r>
          <a:r>
            <a:rPr lang="de-CH" sz="1100" baseline="0"/>
            <a:t> 1. Jahr: </a:t>
          </a:r>
          <a:r>
            <a:rPr lang="de-CH" sz="1100" u="sng" baseline="0"/>
            <a:t>(Raten +</a:t>
          </a:r>
          <a:r>
            <a:rPr lang="de-CH" sz="1100" u="sng"/>
            <a:t>Marchzins )</a:t>
          </a:r>
          <a:r>
            <a:rPr lang="de-CH" sz="1100"/>
            <a:t> </a:t>
          </a:r>
          <a:endParaRPr lang="de-CH" sz="1100" baseline="0"/>
        </a:p>
        <a:p>
          <a:r>
            <a:rPr lang="de-CH" sz="1100" baseline="0"/>
            <a:t>b) 2. Jahr: (Übertrag vom 1. Jahr + Zinseszins )+ (</a:t>
          </a:r>
          <a:r>
            <a:rPr lang="de-CH" sz="1100" u="sng" baseline="0"/>
            <a:t>Raten +Marchzins</a:t>
          </a:r>
          <a:r>
            <a:rPr lang="de-CH" sz="1100" baseline="0"/>
            <a:t>)</a:t>
          </a:r>
        </a:p>
        <a:p>
          <a:pPr marL="0" marR="0" indent="0" defTabSz="914400" eaLnBrk="1" fontAlgn="auto" latinLnBrk="0" hangingPunct="1">
            <a:lnSpc>
              <a:spcPct val="100000"/>
            </a:lnSpc>
            <a:spcBef>
              <a:spcPts val="0"/>
            </a:spcBef>
            <a:spcAft>
              <a:spcPts val="0"/>
            </a:spcAft>
            <a:buClrTx/>
            <a:buSzTx/>
            <a:buFontTx/>
            <a:buNone/>
            <a:tabLst/>
            <a:defRPr/>
          </a:pPr>
          <a:r>
            <a:rPr lang="de-CH" sz="1100"/>
            <a:t>c) 3. Jahr: </a:t>
          </a:r>
          <a:r>
            <a:rPr lang="de-CH" sz="1100" baseline="0">
              <a:solidFill>
                <a:schemeClr val="tx1"/>
              </a:solidFill>
              <a:effectLst/>
              <a:latin typeface="+mn-lt"/>
              <a:ea typeface="+mn-ea"/>
              <a:cs typeface="+mn-cs"/>
            </a:rPr>
            <a:t>(Übertrag vom 2. Jahr + Zinseszins )+ (</a:t>
          </a:r>
          <a:r>
            <a:rPr lang="de-CH" sz="1100" u="sng" baseline="0">
              <a:solidFill>
                <a:schemeClr val="tx1"/>
              </a:solidFill>
              <a:effectLst/>
              <a:latin typeface="+mn-lt"/>
              <a:ea typeface="+mn-ea"/>
              <a:cs typeface="+mn-cs"/>
            </a:rPr>
            <a:t>Raten +Marchzins</a:t>
          </a:r>
          <a:r>
            <a:rPr lang="de-CH" sz="1100" baseline="0">
              <a:solidFill>
                <a:schemeClr val="tx1"/>
              </a:solidFill>
              <a:effectLst/>
              <a:latin typeface="+mn-lt"/>
              <a:ea typeface="+mn-ea"/>
              <a:cs typeface="+mn-cs"/>
            </a:rPr>
            <a:t>)</a:t>
          </a:r>
          <a:endParaRPr lang="de-CH">
            <a:effectLst/>
          </a:endParaRPr>
        </a:p>
        <a:p>
          <a:pPr marL="0" marR="0" indent="0" defTabSz="914400" eaLnBrk="1" fontAlgn="auto" latinLnBrk="0" hangingPunct="1">
            <a:lnSpc>
              <a:spcPct val="100000"/>
            </a:lnSpc>
            <a:spcBef>
              <a:spcPts val="0"/>
            </a:spcBef>
            <a:spcAft>
              <a:spcPts val="0"/>
            </a:spcAft>
            <a:buClrTx/>
            <a:buSzTx/>
            <a:buFontTx/>
            <a:buNone/>
            <a:tabLst/>
            <a:defRPr/>
          </a:pPr>
          <a:r>
            <a:rPr lang="de-CH" sz="1100"/>
            <a:t>d) </a:t>
          </a:r>
          <a:r>
            <a:rPr lang="de-CH" sz="1100">
              <a:solidFill>
                <a:schemeClr val="tx1"/>
              </a:solidFill>
              <a:effectLst/>
              <a:latin typeface="+mn-lt"/>
              <a:ea typeface="+mn-ea"/>
              <a:cs typeface="+mn-cs"/>
            </a:rPr>
            <a:t>4. Jahr: </a:t>
          </a:r>
          <a:r>
            <a:rPr lang="de-CH" sz="1100" baseline="0">
              <a:solidFill>
                <a:schemeClr val="tx1"/>
              </a:solidFill>
              <a:effectLst/>
              <a:latin typeface="+mn-lt"/>
              <a:ea typeface="+mn-ea"/>
              <a:cs typeface="+mn-cs"/>
            </a:rPr>
            <a:t>(Übertrag vom 3. Jahr + Zinseszins )+ (</a:t>
          </a:r>
          <a:r>
            <a:rPr lang="de-CH" sz="1100" u="sng" baseline="0">
              <a:solidFill>
                <a:schemeClr val="tx1"/>
              </a:solidFill>
              <a:effectLst/>
              <a:latin typeface="+mn-lt"/>
              <a:ea typeface="+mn-ea"/>
              <a:cs typeface="+mn-cs"/>
            </a:rPr>
            <a:t>Raten +Marchzins</a:t>
          </a:r>
          <a:r>
            <a:rPr lang="de-CH" sz="1100" baseline="0">
              <a:solidFill>
                <a:schemeClr val="tx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de-CH" sz="1100" baseline="0">
              <a:solidFill>
                <a:schemeClr val="tx1"/>
              </a:solidFill>
              <a:effectLst/>
              <a:latin typeface="+mn-lt"/>
              <a:ea typeface="+mn-ea"/>
              <a:cs typeface="+mn-cs"/>
            </a:rPr>
            <a:t>e) 5</a:t>
          </a:r>
          <a:r>
            <a:rPr lang="de-CH" sz="1100">
              <a:solidFill>
                <a:schemeClr val="tx1"/>
              </a:solidFill>
              <a:effectLst/>
              <a:latin typeface="+mn-lt"/>
              <a:ea typeface="+mn-ea"/>
              <a:cs typeface="+mn-cs"/>
            </a:rPr>
            <a:t>. Jahr: </a:t>
          </a:r>
          <a:r>
            <a:rPr lang="de-CH" sz="1100" baseline="0">
              <a:solidFill>
                <a:schemeClr val="tx1"/>
              </a:solidFill>
              <a:effectLst/>
              <a:latin typeface="+mn-lt"/>
              <a:ea typeface="+mn-ea"/>
              <a:cs typeface="+mn-cs"/>
            </a:rPr>
            <a:t>(Übertrag vom 4. Jahr + Zinseszins )+ (</a:t>
          </a:r>
          <a:r>
            <a:rPr lang="de-CH" sz="1100" u="sng" baseline="0">
              <a:solidFill>
                <a:schemeClr val="tx1"/>
              </a:solidFill>
              <a:effectLst/>
              <a:latin typeface="+mn-lt"/>
              <a:ea typeface="+mn-ea"/>
              <a:cs typeface="+mn-cs"/>
            </a:rPr>
            <a:t>Raten +Marchzins</a:t>
          </a:r>
          <a:r>
            <a:rPr lang="de-CH" sz="1100" baseline="0">
              <a:solidFill>
                <a:schemeClr val="tx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de-CH" sz="1100" baseline="0">
              <a:solidFill>
                <a:schemeClr val="tx1"/>
              </a:solidFill>
              <a:effectLst/>
              <a:latin typeface="+mn-lt"/>
              <a:ea typeface="+mn-ea"/>
              <a:cs typeface="+mn-cs"/>
            </a:rPr>
            <a:t> = soll  mindestens  8000 Fr ergeben</a:t>
          </a:r>
          <a:endParaRPr lang="de-CH">
            <a:effectLst/>
          </a:endParaRPr>
        </a:p>
      </xdr:txBody>
    </xdr:sp>
    <xdr:clientData/>
  </xdr:oneCellAnchor>
  <xdr:oneCellAnchor>
    <xdr:from>
      <xdr:col>5</xdr:col>
      <xdr:colOff>750094</xdr:colOff>
      <xdr:row>0</xdr:row>
      <xdr:rowOff>166688</xdr:rowOff>
    </xdr:from>
    <xdr:ext cx="3288593" cy="436786"/>
    <xdr:sp macro="" textlink="">
      <xdr:nvSpPr>
        <xdr:cNvPr id="3" name="Textfeld 2"/>
        <xdr:cNvSpPr txBox="1"/>
      </xdr:nvSpPr>
      <xdr:spPr>
        <a:xfrm>
          <a:off x="4941094" y="166688"/>
          <a:ext cx="32885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t>Marchzins pro </a:t>
          </a:r>
          <a:r>
            <a:rPr lang="de-CH" sz="1100" baseline="0"/>
            <a:t> Ja</a:t>
          </a:r>
          <a:r>
            <a:rPr lang="de-CH" sz="1100"/>
            <a:t>hr:</a:t>
          </a:r>
        </a:p>
        <a:p>
          <a:r>
            <a:rPr lang="de-CH" sz="1100"/>
            <a:t>Rate*Zinsfaktor/12*(12+11+10+9+8+7+6+5+4+3+2+1)</a:t>
          </a:r>
        </a:p>
      </xdr:txBody>
    </xdr:sp>
    <xdr:clientData/>
  </xdr:oneCellAnchor>
  <xdr:twoCellAnchor>
    <xdr:from>
      <xdr:col>13</xdr:col>
      <xdr:colOff>18708</xdr:colOff>
      <xdr:row>0</xdr:row>
      <xdr:rowOff>23811</xdr:rowOff>
    </xdr:from>
    <xdr:to>
      <xdr:col>18</xdr:col>
      <xdr:colOff>238125</xdr:colOff>
      <xdr:row>16</xdr:row>
      <xdr:rowOff>162264</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750094</xdr:colOff>
      <xdr:row>41</xdr:row>
      <xdr:rowOff>11907</xdr:rowOff>
    </xdr:from>
    <xdr:ext cx="4865756" cy="436786"/>
    <xdr:sp macro="" textlink="">
      <xdr:nvSpPr>
        <xdr:cNvPr id="5" name="Textfeld 4"/>
        <xdr:cNvSpPr txBox="1"/>
      </xdr:nvSpPr>
      <xdr:spPr>
        <a:xfrm>
          <a:off x="3417094" y="7831932"/>
          <a:ext cx="4865756"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t>Diese  rote Linie hat</a:t>
          </a:r>
          <a:r>
            <a:rPr lang="de-CH" sz="1100" baseline="0"/>
            <a:t> keine wirkliche Bedeutung im Sinne vom Sparplan.</a:t>
          </a:r>
        </a:p>
        <a:p>
          <a:r>
            <a:rPr lang="de-CH" sz="1100" baseline="0"/>
            <a:t>Sie soll lediglich helfen die exponentielle Krümmung der blauen Linie zu erkennen.</a:t>
          </a:r>
          <a:endParaRPr lang="de-CH" sz="1100"/>
        </a:p>
      </xdr:txBody>
    </xdr:sp>
    <xdr:clientData/>
  </xdr:oneCellAnchor>
  <xdr:oneCellAnchor>
    <xdr:from>
      <xdr:col>4</xdr:col>
      <xdr:colOff>0</xdr:colOff>
      <xdr:row>48</xdr:row>
      <xdr:rowOff>0</xdr:rowOff>
    </xdr:from>
    <xdr:ext cx="7888570" cy="436786"/>
    <xdr:sp macro="" textlink="">
      <xdr:nvSpPr>
        <xdr:cNvPr id="6" name="Textfeld 5"/>
        <xdr:cNvSpPr txBox="1"/>
      </xdr:nvSpPr>
      <xdr:spPr>
        <a:xfrm>
          <a:off x="3429000" y="9153525"/>
          <a:ext cx="788857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t>Diese  grüne</a:t>
          </a:r>
          <a:r>
            <a:rPr lang="de-CH" sz="1100" baseline="0"/>
            <a:t> </a:t>
          </a:r>
          <a:r>
            <a:rPr lang="de-CH" sz="1100"/>
            <a:t>Linie </a:t>
          </a:r>
          <a:r>
            <a:rPr lang="de-CH" sz="1100" baseline="0"/>
            <a:t>soll helfen den Unterschied zwischen denmexponentiell anwachsenden Kapital  (Erspartes + Marchzins + Zinseszins; </a:t>
          </a:r>
        </a:p>
        <a:p>
          <a:r>
            <a:rPr lang="de-CH" sz="1100" baseline="0"/>
            <a:t>blaue Linie) und dem linear anwachsenden Kaital (nur Erspartes + Marchzins; grüne Linie) zu erkennen.</a:t>
          </a:r>
          <a:endParaRPr lang="de-CH" sz="1100"/>
        </a:p>
      </xdr:txBody>
    </xdr:sp>
    <xdr:clientData/>
  </xdr:oneCellAnchor>
  <xdr:oneCellAnchor>
    <xdr:from>
      <xdr:col>6</xdr:col>
      <xdr:colOff>23812</xdr:colOff>
      <xdr:row>6</xdr:row>
      <xdr:rowOff>119063</xdr:rowOff>
    </xdr:from>
    <xdr:ext cx="5080493" cy="781240"/>
    <xdr:sp macro="" textlink="">
      <xdr:nvSpPr>
        <xdr:cNvPr id="7" name="Textfeld 6"/>
        <xdr:cNvSpPr txBox="1"/>
      </xdr:nvSpPr>
      <xdr:spPr>
        <a:xfrm>
          <a:off x="4976812" y="1271588"/>
          <a:ext cx="5080493" cy="78124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b="1"/>
            <a:t>Das Excel-Blatt ist so konstruiert, dass die</a:t>
          </a:r>
          <a:r>
            <a:rPr lang="de-CH" sz="1100" b="1" baseline="0"/>
            <a:t> Werte in den grün markierten</a:t>
          </a:r>
        </a:p>
        <a:p>
          <a:r>
            <a:rPr lang="de-CH" sz="1100" b="1" baseline="0"/>
            <a:t>Zellen beliebig verändert werden können und es entsteht ein neuer Sparplan.</a:t>
          </a:r>
        </a:p>
        <a:p>
          <a:r>
            <a:rPr lang="de-CH" sz="1100" b="1" baseline="0"/>
            <a:t>Das veranschaulicht den SuS was passiert wenn z.B. die Raten erhöht oder gesenkt</a:t>
          </a:r>
        </a:p>
        <a:p>
          <a:r>
            <a:rPr lang="de-CH" sz="1100" b="1" baseline="0"/>
            <a:t>und/oder den Zinssatz erhöht oder gesenkt werden. Eine nette Spielerei !</a:t>
          </a:r>
          <a:endParaRPr lang="de-CH" sz="1100" b="1"/>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53" zoomScale="80" zoomScaleNormal="80" workbookViewId="0">
      <selection activeCell="C86" sqref="C86"/>
    </sheetView>
  </sheetViews>
  <sheetFormatPr baseColWidth="10" defaultRowHeight="15" x14ac:dyDescent="0.25"/>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47"/>
  <sheetViews>
    <sheetView zoomScale="90" zoomScaleNormal="90" workbookViewId="0">
      <selection activeCell="O27" sqref="O27"/>
    </sheetView>
  </sheetViews>
  <sheetFormatPr baseColWidth="10" defaultRowHeight="15" x14ac:dyDescent="0.25"/>
  <cols>
    <col min="2" max="3" width="14.28515625" customWidth="1"/>
  </cols>
  <sheetData>
    <row r="1" spans="1:8" ht="15.75" thickBot="1" x14ac:dyDescent="0.3">
      <c r="A1" s="6" t="s">
        <v>38</v>
      </c>
    </row>
    <row r="5" spans="1:8" x14ac:dyDescent="0.25">
      <c r="G5" t="s">
        <v>41</v>
      </c>
      <c r="H5" t="s">
        <v>40</v>
      </c>
    </row>
    <row r="6" spans="1:8" x14ac:dyDescent="0.25">
      <c r="G6" t="s">
        <v>39</v>
      </c>
      <c r="H6" s="7">
        <v>1.4999999999999999E-2</v>
      </c>
    </row>
    <row r="18" spans="1:99" ht="15.75" thickBot="1" x14ac:dyDescent="0.3"/>
    <row r="19" spans="1:99" x14ac:dyDescent="0.25">
      <c r="A19" s="14" t="s">
        <v>2</v>
      </c>
      <c r="B19" s="15"/>
      <c r="C19" s="15"/>
      <c r="D19" s="15"/>
      <c r="E19" s="20" t="s">
        <v>5</v>
      </c>
      <c r="F19" s="21"/>
      <c r="G19" s="22"/>
      <c r="I19" s="4" t="s">
        <v>8</v>
      </c>
      <c r="M19" s="4" t="s">
        <v>9</v>
      </c>
      <c r="Q19" s="4" t="s">
        <v>10</v>
      </c>
      <c r="U19" s="4" t="s">
        <v>14</v>
      </c>
      <c r="Y19" s="4" t="s">
        <v>15</v>
      </c>
      <c r="AC19" s="4" t="s">
        <v>16</v>
      </c>
      <c r="AG19" s="4" t="s">
        <v>17</v>
      </c>
      <c r="AK19" s="4" t="s">
        <v>18</v>
      </c>
      <c r="AO19" s="4" t="s">
        <v>19</v>
      </c>
      <c r="AS19" s="4" t="s">
        <v>20</v>
      </c>
      <c r="AW19" s="4" t="s">
        <v>21</v>
      </c>
      <c r="BA19" s="4" t="s">
        <v>22</v>
      </c>
      <c r="BE19" s="4" t="s">
        <v>23</v>
      </c>
      <c r="BI19" s="4" t="s">
        <v>24</v>
      </c>
      <c r="BM19" s="4" t="s">
        <v>25</v>
      </c>
      <c r="BQ19" s="4" t="s">
        <v>26</v>
      </c>
      <c r="BU19" s="4" t="s">
        <v>27</v>
      </c>
      <c r="BY19" s="4" t="s">
        <v>28</v>
      </c>
      <c r="CC19" s="4" t="s">
        <v>29</v>
      </c>
      <c r="CG19" s="4" t="s">
        <v>30</v>
      </c>
      <c r="CK19" s="4" t="s">
        <v>31</v>
      </c>
      <c r="CO19" s="4" t="s">
        <v>32</v>
      </c>
      <c r="CS19" s="4" t="s">
        <v>33</v>
      </c>
    </row>
    <row r="20" spans="1:99" x14ac:dyDescent="0.25">
      <c r="A20" s="16" t="s">
        <v>3</v>
      </c>
      <c r="B20" s="9" t="s">
        <v>0</v>
      </c>
      <c r="C20" s="9"/>
      <c r="D20" s="9"/>
      <c r="E20" s="23" t="s">
        <v>6</v>
      </c>
      <c r="F20" s="23"/>
      <c r="G20" s="24">
        <f>C35</f>
        <v>1572.675</v>
      </c>
      <c r="I20" t="s">
        <v>11</v>
      </c>
      <c r="K20" s="1">
        <f>G35</f>
        <v>3168.9401250000001</v>
      </c>
      <c r="M20" t="s">
        <v>12</v>
      </c>
      <c r="O20" s="1">
        <f>K35</f>
        <v>4789.1492268749998</v>
      </c>
      <c r="Q20" t="s">
        <v>13</v>
      </c>
      <c r="S20" s="1">
        <f>O35</f>
        <v>6433.6614652781254</v>
      </c>
      <c r="U20" t="s">
        <v>13</v>
      </c>
      <c r="W20" s="1">
        <f>S35</f>
        <v>8102.8413872572974</v>
      </c>
      <c r="Y20" t="s">
        <v>13</v>
      </c>
      <c r="AA20" s="1">
        <f>W35</f>
        <v>9797.0590080661568</v>
      </c>
      <c r="AC20" t="s">
        <v>13</v>
      </c>
      <c r="AE20" s="1">
        <f>AA35</f>
        <v>11516.689893187149</v>
      </c>
      <c r="AG20" t="s">
        <v>13</v>
      </c>
      <c r="AI20" s="1">
        <f>AE35</f>
        <v>13262.115241584956</v>
      </c>
      <c r="AK20" t="s">
        <v>13</v>
      </c>
      <c r="AM20" s="1">
        <f>AI35</f>
        <v>15033.72197020873</v>
      </c>
      <c r="AO20" t="s">
        <v>13</v>
      </c>
      <c r="AQ20" s="1">
        <f>AM35</f>
        <v>16831.902799761858</v>
      </c>
      <c r="AS20" t="s">
        <v>13</v>
      </c>
      <c r="AU20" s="1">
        <f>AQ35</f>
        <v>18657.056341758285</v>
      </c>
      <c r="AW20" t="s">
        <v>13</v>
      </c>
      <c r="AY20" s="1">
        <f>AU35</f>
        <v>20509.587186884659</v>
      </c>
      <c r="BA20" t="s">
        <v>13</v>
      </c>
      <c r="BC20" s="1">
        <f>AY35</f>
        <v>22389.905994687928</v>
      </c>
      <c r="BE20" t="s">
        <v>13</v>
      </c>
      <c r="BG20" s="1">
        <f>BC35</f>
        <v>24298.429584608246</v>
      </c>
      <c r="BI20" t="s">
        <v>13</v>
      </c>
      <c r="BK20" s="1">
        <f>BG35</f>
        <v>26235.581028377368</v>
      </c>
      <c r="BM20" t="s">
        <v>13</v>
      </c>
      <c r="BO20" s="1">
        <f>BK35</f>
        <v>28201.789743803027</v>
      </c>
      <c r="BQ20" t="s">
        <v>13</v>
      </c>
      <c r="BS20" s="1">
        <f>BO35</f>
        <v>30197.491589960071</v>
      </c>
      <c r="BU20" t="s">
        <v>13</v>
      </c>
      <c r="BW20" s="1">
        <f>BS35</f>
        <v>32223.128963809471</v>
      </c>
      <c r="BY20" t="s">
        <v>13</v>
      </c>
      <c r="CA20" s="1">
        <f>BW35</f>
        <v>34279.150898266613</v>
      </c>
      <c r="CC20" t="s">
        <v>13</v>
      </c>
      <c r="CE20" s="1">
        <f>CA35</f>
        <v>36366.013161740615</v>
      </c>
      <c r="CG20" t="s">
        <v>13</v>
      </c>
      <c r="CI20" s="1">
        <f>CE35</f>
        <v>38484.178359166726</v>
      </c>
      <c r="CK20" t="s">
        <v>13</v>
      </c>
      <c r="CM20" s="1">
        <f>CI35</f>
        <v>40634.11603455423</v>
      </c>
      <c r="CO20" t="s">
        <v>13</v>
      </c>
      <c r="CQ20" s="1">
        <f>CM35</f>
        <v>42816.302775072545</v>
      </c>
      <c r="CS20" t="s">
        <v>13</v>
      </c>
      <c r="CU20" s="1">
        <f>CQ35</f>
        <v>45031.222316698637</v>
      </c>
    </row>
    <row r="21" spans="1:99" x14ac:dyDescent="0.25">
      <c r="A21" s="17">
        <v>130</v>
      </c>
      <c r="B21" s="9">
        <v>12</v>
      </c>
      <c r="C21" s="9"/>
      <c r="D21" s="9"/>
      <c r="E21" s="23" t="s">
        <v>7</v>
      </c>
      <c r="F21" s="23"/>
      <c r="G21" s="25">
        <f>G20*$H$6</f>
        <v>23.590124999999997</v>
      </c>
      <c r="I21" t="s">
        <v>7</v>
      </c>
      <c r="K21" s="1">
        <f>K20*$H$6</f>
        <v>47.534101874999998</v>
      </c>
      <c r="M21" t="s">
        <v>7</v>
      </c>
      <c r="O21" s="1">
        <f>O20*$H$6</f>
        <v>71.837238403124999</v>
      </c>
      <c r="Q21" t="s">
        <v>7</v>
      </c>
      <c r="S21" s="1">
        <f>S20*$H$6</f>
        <v>96.504921979171883</v>
      </c>
      <c r="U21" t="s">
        <v>7</v>
      </c>
      <c r="W21" s="1">
        <f>W20*$H$6</f>
        <v>121.54262080885945</v>
      </c>
      <c r="Y21" t="s">
        <v>7</v>
      </c>
      <c r="AA21" s="1">
        <f>AA20*$H$6</f>
        <v>146.95588512099235</v>
      </c>
      <c r="AC21" t="s">
        <v>7</v>
      </c>
      <c r="AE21" s="1">
        <f>AE20*$H$6</f>
        <v>172.75034839780724</v>
      </c>
      <c r="AG21" t="s">
        <v>7</v>
      </c>
      <c r="AI21" s="1">
        <f>AI20*$H$6</f>
        <v>198.93172862377432</v>
      </c>
      <c r="AK21" t="s">
        <v>7</v>
      </c>
      <c r="AM21" s="1">
        <f>AM20*$H$6</f>
        <v>225.50582955313092</v>
      </c>
      <c r="AO21" t="s">
        <v>7</v>
      </c>
      <c r="AQ21" s="1">
        <f>AQ20*$H$6</f>
        <v>252.47854199642785</v>
      </c>
      <c r="AS21" t="s">
        <v>7</v>
      </c>
      <c r="AU21" s="1">
        <f>AU20*$H$6</f>
        <v>279.85584512637428</v>
      </c>
      <c r="AW21" t="s">
        <v>7</v>
      </c>
      <c r="AY21" s="1">
        <f>AY20*$H$6</f>
        <v>307.64380780326985</v>
      </c>
      <c r="BA21" t="s">
        <v>7</v>
      </c>
      <c r="BC21" s="1">
        <f>BC20*$H$6</f>
        <v>335.84858992031889</v>
      </c>
      <c r="BE21" t="s">
        <v>7</v>
      </c>
      <c r="BG21" s="1">
        <f>BG20*$H$6</f>
        <v>364.47644376912365</v>
      </c>
      <c r="BI21" t="s">
        <v>7</v>
      </c>
      <c r="BK21" s="1">
        <f>BK20*$H$6</f>
        <v>393.53371542566049</v>
      </c>
      <c r="BM21" t="s">
        <v>7</v>
      </c>
      <c r="BO21" s="1">
        <f>BO20*$H$6</f>
        <v>423.02684615704538</v>
      </c>
      <c r="BQ21" t="s">
        <v>7</v>
      </c>
      <c r="BS21" s="1">
        <f>BS20*$H$6</f>
        <v>452.96237384940105</v>
      </c>
      <c r="BU21" t="s">
        <v>7</v>
      </c>
      <c r="BW21" s="1">
        <f>BW20*$H$6</f>
        <v>483.34693445714203</v>
      </c>
      <c r="BY21" t="s">
        <v>7</v>
      </c>
      <c r="CA21" s="1">
        <f>CA20*$H$6</f>
        <v>514.18726347399922</v>
      </c>
      <c r="CC21" t="s">
        <v>7</v>
      </c>
      <c r="CE21" s="1">
        <f>CE20*$H$6</f>
        <v>545.49019742610926</v>
      </c>
      <c r="CG21" t="s">
        <v>7</v>
      </c>
      <c r="CI21" s="1">
        <f>CI20*$H$6</f>
        <v>577.26267538750085</v>
      </c>
      <c r="CK21" t="s">
        <v>7</v>
      </c>
      <c r="CM21" s="1">
        <f>CM20*$H$6</f>
        <v>609.51174051831345</v>
      </c>
      <c r="CO21" t="s">
        <v>7</v>
      </c>
      <c r="CQ21" s="1">
        <f>CQ20*$H$6</f>
        <v>642.24454162608811</v>
      </c>
      <c r="CS21" t="s">
        <v>7</v>
      </c>
      <c r="CU21" s="1">
        <f>CU20*$H$6</f>
        <v>675.46833475047947</v>
      </c>
    </row>
    <row r="22" spans="1:99" x14ac:dyDescent="0.25">
      <c r="A22" s="17">
        <v>130</v>
      </c>
      <c r="B22" s="9">
        <v>11</v>
      </c>
      <c r="C22" s="9"/>
      <c r="D22" s="10"/>
      <c r="E22" s="23" t="s">
        <v>3</v>
      </c>
      <c r="F22" s="23"/>
      <c r="G22" s="24">
        <f>$A$33</f>
        <v>1560</v>
      </c>
      <c r="I22" t="s">
        <v>3</v>
      </c>
      <c r="K22">
        <f>$A$33</f>
        <v>1560</v>
      </c>
      <c r="M22" t="s">
        <v>3</v>
      </c>
      <c r="O22">
        <f>$A$33</f>
        <v>1560</v>
      </c>
      <c r="Q22" t="s">
        <v>3</v>
      </c>
      <c r="S22">
        <f>$A$33</f>
        <v>1560</v>
      </c>
      <c r="U22" t="s">
        <v>3</v>
      </c>
      <c r="W22">
        <f>$A$33</f>
        <v>1560</v>
      </c>
      <c r="Y22" t="s">
        <v>3</v>
      </c>
      <c r="AA22">
        <f>$A$33</f>
        <v>1560</v>
      </c>
      <c r="AC22" t="s">
        <v>3</v>
      </c>
      <c r="AE22">
        <f>$A$33</f>
        <v>1560</v>
      </c>
      <c r="AG22" t="s">
        <v>3</v>
      </c>
      <c r="AI22">
        <f>$A$33</f>
        <v>1560</v>
      </c>
      <c r="AK22" t="s">
        <v>3</v>
      </c>
      <c r="AM22">
        <f>$A$33</f>
        <v>1560</v>
      </c>
      <c r="AO22" t="s">
        <v>3</v>
      </c>
      <c r="AQ22">
        <f>$A$33</f>
        <v>1560</v>
      </c>
      <c r="AS22" t="s">
        <v>3</v>
      </c>
      <c r="AU22">
        <f>$A$33</f>
        <v>1560</v>
      </c>
      <c r="AW22" t="s">
        <v>3</v>
      </c>
      <c r="AY22">
        <f>$A$33</f>
        <v>1560</v>
      </c>
      <c r="BA22" t="s">
        <v>3</v>
      </c>
      <c r="BC22">
        <f>$A$33</f>
        <v>1560</v>
      </c>
      <c r="BE22" t="s">
        <v>3</v>
      </c>
      <c r="BG22">
        <f>$A$33</f>
        <v>1560</v>
      </c>
      <c r="BI22" t="s">
        <v>3</v>
      </c>
      <c r="BK22">
        <f>$A$33</f>
        <v>1560</v>
      </c>
      <c r="BM22" t="s">
        <v>3</v>
      </c>
      <c r="BO22">
        <f>$A$33</f>
        <v>1560</v>
      </c>
      <c r="BQ22" t="s">
        <v>3</v>
      </c>
      <c r="BS22">
        <f>$A$33</f>
        <v>1560</v>
      </c>
      <c r="BU22" t="s">
        <v>3</v>
      </c>
      <c r="BW22">
        <f>$A$33</f>
        <v>1560</v>
      </c>
      <c r="BY22" t="s">
        <v>3</v>
      </c>
      <c r="CA22">
        <f>$A$33</f>
        <v>1560</v>
      </c>
      <c r="CC22" t="s">
        <v>3</v>
      </c>
      <c r="CE22">
        <f>$A$33</f>
        <v>1560</v>
      </c>
      <c r="CG22" t="s">
        <v>3</v>
      </c>
      <c r="CI22">
        <f>$A$33</f>
        <v>1560</v>
      </c>
      <c r="CK22" t="s">
        <v>3</v>
      </c>
      <c r="CM22">
        <f>$A$33</f>
        <v>1560</v>
      </c>
      <c r="CO22" t="s">
        <v>3</v>
      </c>
      <c r="CQ22">
        <f>$A$33</f>
        <v>1560</v>
      </c>
      <c r="CS22" t="s">
        <v>3</v>
      </c>
      <c r="CU22">
        <f>$A$33</f>
        <v>1560</v>
      </c>
    </row>
    <row r="23" spans="1:99" x14ac:dyDescent="0.25">
      <c r="A23" s="17">
        <v>130</v>
      </c>
      <c r="B23" s="9">
        <v>10</v>
      </c>
      <c r="C23" s="9"/>
      <c r="D23" s="10"/>
      <c r="E23" s="23" t="s">
        <v>1</v>
      </c>
      <c r="F23" s="23"/>
      <c r="G23" s="24">
        <f>$C$34</f>
        <v>12.675000000000001</v>
      </c>
      <c r="I23" t="s">
        <v>1</v>
      </c>
      <c r="K23">
        <f>$C$34</f>
        <v>12.675000000000001</v>
      </c>
      <c r="M23" t="s">
        <v>1</v>
      </c>
      <c r="O23">
        <f>$C$34</f>
        <v>12.675000000000001</v>
      </c>
      <c r="Q23" t="s">
        <v>1</v>
      </c>
      <c r="S23">
        <f>$C$34</f>
        <v>12.675000000000001</v>
      </c>
      <c r="U23" t="s">
        <v>1</v>
      </c>
      <c r="W23">
        <f>$C$34</f>
        <v>12.675000000000001</v>
      </c>
      <c r="Y23" t="s">
        <v>1</v>
      </c>
      <c r="AA23">
        <f>$C$34</f>
        <v>12.675000000000001</v>
      </c>
      <c r="AC23" t="s">
        <v>1</v>
      </c>
      <c r="AE23">
        <f>$C$34</f>
        <v>12.675000000000001</v>
      </c>
      <c r="AG23" t="s">
        <v>1</v>
      </c>
      <c r="AI23">
        <f>$C$34</f>
        <v>12.675000000000001</v>
      </c>
      <c r="AK23" t="s">
        <v>1</v>
      </c>
      <c r="AM23">
        <f>$C$34</f>
        <v>12.675000000000001</v>
      </c>
      <c r="AO23" t="s">
        <v>1</v>
      </c>
      <c r="AQ23">
        <f>$C$34</f>
        <v>12.675000000000001</v>
      </c>
      <c r="AS23" t="s">
        <v>1</v>
      </c>
      <c r="AU23">
        <f>$C$34</f>
        <v>12.675000000000001</v>
      </c>
      <c r="AW23" t="s">
        <v>1</v>
      </c>
      <c r="AY23">
        <f>$C$34</f>
        <v>12.675000000000001</v>
      </c>
      <c r="BA23" t="s">
        <v>1</v>
      </c>
      <c r="BC23">
        <f>$C$34</f>
        <v>12.675000000000001</v>
      </c>
      <c r="BE23" t="s">
        <v>1</v>
      </c>
      <c r="BG23">
        <f>$C$34</f>
        <v>12.675000000000001</v>
      </c>
      <c r="BI23" t="s">
        <v>1</v>
      </c>
      <c r="BK23">
        <f>$C$34</f>
        <v>12.675000000000001</v>
      </c>
      <c r="BM23" t="s">
        <v>1</v>
      </c>
      <c r="BO23">
        <f>$C$34</f>
        <v>12.675000000000001</v>
      </c>
      <c r="BQ23" t="s">
        <v>1</v>
      </c>
      <c r="BS23">
        <f>$C$34</f>
        <v>12.675000000000001</v>
      </c>
      <c r="BU23" t="s">
        <v>1</v>
      </c>
      <c r="BW23">
        <f>$C$34</f>
        <v>12.675000000000001</v>
      </c>
      <c r="BY23" t="s">
        <v>1</v>
      </c>
      <c r="CA23">
        <f>$C$34</f>
        <v>12.675000000000001</v>
      </c>
      <c r="CC23" t="s">
        <v>1</v>
      </c>
      <c r="CE23">
        <f>$C$34</f>
        <v>12.675000000000001</v>
      </c>
      <c r="CG23" t="s">
        <v>1</v>
      </c>
      <c r="CI23">
        <f>$C$34</f>
        <v>12.675000000000001</v>
      </c>
      <c r="CK23" t="s">
        <v>1</v>
      </c>
      <c r="CM23">
        <f>$C$34</f>
        <v>12.675000000000001</v>
      </c>
      <c r="CO23" t="s">
        <v>1</v>
      </c>
      <c r="CQ23">
        <f>$C$34</f>
        <v>12.675000000000001</v>
      </c>
      <c r="CS23" t="s">
        <v>1</v>
      </c>
      <c r="CU23">
        <f>$C$34</f>
        <v>12.675000000000001</v>
      </c>
    </row>
    <row r="24" spans="1:99" x14ac:dyDescent="0.25">
      <c r="A24" s="17">
        <v>130</v>
      </c>
      <c r="B24" s="9">
        <v>9</v>
      </c>
      <c r="C24" s="9"/>
      <c r="D24" s="10"/>
      <c r="E24" s="23"/>
      <c r="F24" s="23"/>
      <c r="G24" s="24"/>
    </row>
    <row r="25" spans="1:99" x14ac:dyDescent="0.25">
      <c r="A25" s="17">
        <v>130</v>
      </c>
      <c r="B25" s="9">
        <v>8</v>
      </c>
      <c r="C25" s="9"/>
      <c r="D25" s="10"/>
      <c r="E25" s="23"/>
      <c r="F25" s="23"/>
      <c r="G25" s="24"/>
    </row>
    <row r="26" spans="1:99" x14ac:dyDescent="0.25">
      <c r="A26" s="17">
        <v>130</v>
      </c>
      <c r="B26" s="9">
        <v>7</v>
      </c>
      <c r="C26" s="9"/>
      <c r="D26" s="10"/>
      <c r="E26" s="23"/>
      <c r="F26" s="23"/>
      <c r="G26" s="24"/>
    </row>
    <row r="27" spans="1:99" x14ac:dyDescent="0.25">
      <c r="A27" s="17">
        <v>130</v>
      </c>
      <c r="B27" s="9">
        <v>6</v>
      </c>
      <c r="C27" s="9"/>
      <c r="D27" s="10"/>
      <c r="E27" s="23"/>
      <c r="F27" s="23"/>
      <c r="G27" s="24"/>
    </row>
    <row r="28" spans="1:99" x14ac:dyDescent="0.25">
      <c r="A28" s="17">
        <v>130</v>
      </c>
      <c r="B28" s="9">
        <v>5</v>
      </c>
      <c r="C28" s="9"/>
      <c r="D28" s="10"/>
      <c r="E28" s="23"/>
      <c r="F28" s="23"/>
      <c r="G28" s="24"/>
    </row>
    <row r="29" spans="1:99" x14ac:dyDescent="0.25">
      <c r="A29" s="17">
        <v>130</v>
      </c>
      <c r="B29" s="9">
        <v>4</v>
      </c>
      <c r="C29" s="9"/>
      <c r="D29" s="10"/>
      <c r="E29" s="23"/>
      <c r="F29" s="23"/>
      <c r="G29" s="24"/>
    </row>
    <row r="30" spans="1:99" x14ac:dyDescent="0.25">
      <c r="A30" s="17">
        <v>130</v>
      </c>
      <c r="B30" s="9">
        <v>3</v>
      </c>
      <c r="C30" s="9"/>
      <c r="D30" s="10"/>
      <c r="E30" s="23"/>
      <c r="F30" s="23"/>
      <c r="G30" s="24"/>
    </row>
    <row r="31" spans="1:99" x14ac:dyDescent="0.25">
      <c r="A31" s="17">
        <v>130</v>
      </c>
      <c r="B31" s="9">
        <v>2</v>
      </c>
      <c r="C31" s="9"/>
      <c r="D31" s="10"/>
      <c r="E31" s="23"/>
      <c r="F31" s="23"/>
      <c r="G31" s="24"/>
    </row>
    <row r="32" spans="1:99" x14ac:dyDescent="0.25">
      <c r="A32" s="17">
        <v>130</v>
      </c>
      <c r="B32" s="9">
        <v>1</v>
      </c>
      <c r="C32" s="9"/>
      <c r="D32" s="10"/>
      <c r="E32" s="23"/>
      <c r="F32" s="23"/>
      <c r="G32" s="24"/>
    </row>
    <row r="33" spans="1:99" x14ac:dyDescent="0.25">
      <c r="A33" s="18">
        <f>SUM(A21:A32)</f>
        <v>1560</v>
      </c>
      <c r="B33" s="11">
        <f>SUM(B21:B32)</f>
        <v>78</v>
      </c>
      <c r="C33" s="9"/>
      <c r="D33" s="9"/>
      <c r="E33" s="23"/>
      <c r="F33" s="23"/>
      <c r="G33" s="24"/>
    </row>
    <row r="34" spans="1:99" x14ac:dyDescent="0.25">
      <c r="A34" s="16" t="s">
        <v>1</v>
      </c>
      <c r="B34" s="9"/>
      <c r="C34" s="9">
        <f>A21*$H$6/12*78</f>
        <v>12.675000000000001</v>
      </c>
      <c r="D34" s="9"/>
      <c r="E34" s="23"/>
      <c r="F34" s="23"/>
      <c r="G34" s="24"/>
    </row>
    <row r="35" spans="1:99" ht="15.75" thickBot="1" x14ac:dyDescent="0.3">
      <c r="A35" s="19" t="s">
        <v>4</v>
      </c>
      <c r="B35" s="12"/>
      <c r="C35" s="12">
        <f>A33+C34</f>
        <v>1572.675</v>
      </c>
      <c r="D35" s="13"/>
      <c r="E35" s="26" t="s">
        <v>4</v>
      </c>
      <c r="F35" s="27"/>
      <c r="G35" s="28">
        <f>SUM(G20:G34)</f>
        <v>3168.9401250000001</v>
      </c>
      <c r="I35" s="4" t="s">
        <v>4</v>
      </c>
      <c r="J35" s="3"/>
      <c r="K35" s="5">
        <f>SUM(K20:K34)</f>
        <v>4789.1492268749998</v>
      </c>
      <c r="M35" s="4" t="s">
        <v>4</v>
      </c>
      <c r="N35" s="3"/>
      <c r="O35" s="5">
        <f>SUM(O20:O34)</f>
        <v>6433.6614652781254</v>
      </c>
      <c r="Q35" s="4" t="s">
        <v>4</v>
      </c>
      <c r="R35" s="3"/>
      <c r="S35" s="5">
        <f>SUM(S20:S34)</f>
        <v>8102.8413872572974</v>
      </c>
      <c r="U35" s="4" t="s">
        <v>4</v>
      </c>
      <c r="V35" s="3"/>
      <c r="W35" s="5">
        <f>SUM(W20:W34)</f>
        <v>9797.0590080661568</v>
      </c>
      <c r="Y35" s="4" t="s">
        <v>4</v>
      </c>
      <c r="Z35" s="3"/>
      <c r="AA35" s="5">
        <f>SUM(AA20:AA34)</f>
        <v>11516.689893187149</v>
      </c>
      <c r="AC35" s="4" t="s">
        <v>4</v>
      </c>
      <c r="AD35" s="3"/>
      <c r="AE35" s="5">
        <f>SUM(AE20:AE34)</f>
        <v>13262.115241584956</v>
      </c>
      <c r="AG35" s="4" t="s">
        <v>4</v>
      </c>
      <c r="AH35" s="3"/>
      <c r="AI35" s="5">
        <f>SUM(AI20:AI34)</f>
        <v>15033.72197020873</v>
      </c>
      <c r="AK35" s="4" t="s">
        <v>4</v>
      </c>
      <c r="AL35" s="3"/>
      <c r="AM35" s="5">
        <f>SUM(AM20:AM34)</f>
        <v>16831.902799761858</v>
      </c>
      <c r="AO35" s="4" t="s">
        <v>4</v>
      </c>
      <c r="AP35" s="3"/>
      <c r="AQ35" s="5">
        <f>SUM(AQ20:AQ34)</f>
        <v>18657.056341758285</v>
      </c>
      <c r="AS35" s="4" t="s">
        <v>4</v>
      </c>
      <c r="AT35" s="3"/>
      <c r="AU35" s="5">
        <f>SUM(AU20:AU34)</f>
        <v>20509.587186884659</v>
      </c>
      <c r="AW35" s="4" t="s">
        <v>4</v>
      </c>
      <c r="AX35" s="3"/>
      <c r="AY35" s="5">
        <f>SUM(AY20:AY34)</f>
        <v>22389.905994687928</v>
      </c>
      <c r="BA35" s="4" t="s">
        <v>4</v>
      </c>
      <c r="BB35" s="3"/>
      <c r="BC35" s="5">
        <f>SUM(BC20:BC34)</f>
        <v>24298.429584608246</v>
      </c>
      <c r="BE35" s="4" t="s">
        <v>4</v>
      </c>
      <c r="BF35" s="3"/>
      <c r="BG35" s="5">
        <f>SUM(BG20:BG34)</f>
        <v>26235.581028377368</v>
      </c>
      <c r="BI35" s="4" t="s">
        <v>4</v>
      </c>
      <c r="BJ35" s="3"/>
      <c r="BK35" s="5">
        <f>SUM(BK20:BK34)</f>
        <v>28201.789743803027</v>
      </c>
      <c r="BM35" s="4" t="s">
        <v>4</v>
      </c>
      <c r="BN35" s="3"/>
      <c r="BO35" s="5">
        <f>SUM(BO20:BO34)</f>
        <v>30197.491589960071</v>
      </c>
      <c r="BQ35" s="4" t="s">
        <v>4</v>
      </c>
      <c r="BR35" s="3"/>
      <c r="BS35" s="5">
        <f>SUM(BS20:BS34)</f>
        <v>32223.128963809471</v>
      </c>
      <c r="BU35" s="4" t="s">
        <v>4</v>
      </c>
      <c r="BV35" s="3"/>
      <c r="BW35" s="5">
        <f>SUM(BW20:BW34)</f>
        <v>34279.150898266613</v>
      </c>
      <c r="BY35" s="4" t="s">
        <v>4</v>
      </c>
      <c r="BZ35" s="3"/>
      <c r="CA35" s="5">
        <f>SUM(CA20:CA34)</f>
        <v>36366.013161740615</v>
      </c>
      <c r="CC35" s="4" t="s">
        <v>4</v>
      </c>
      <c r="CD35" s="3"/>
      <c r="CE35" s="5">
        <f>SUM(CE20:CE34)</f>
        <v>38484.178359166726</v>
      </c>
      <c r="CG35" s="4" t="s">
        <v>4</v>
      </c>
      <c r="CH35" s="3"/>
      <c r="CI35" s="5">
        <f>SUM(CI20:CI34)</f>
        <v>40634.11603455423</v>
      </c>
      <c r="CK35" s="4" t="s">
        <v>4</v>
      </c>
      <c r="CL35" s="3"/>
      <c r="CM35" s="5">
        <f>SUM(CM20:CM34)</f>
        <v>42816.302775072545</v>
      </c>
      <c r="CO35" s="4" t="s">
        <v>4</v>
      </c>
      <c r="CP35" s="3"/>
      <c r="CQ35" s="5">
        <f>SUM(CQ20:CQ34)</f>
        <v>45031.222316698637</v>
      </c>
      <c r="CS35" s="4" t="s">
        <v>4</v>
      </c>
      <c r="CT35" s="3"/>
      <c r="CU35" s="5">
        <f>SUM(CU20:CU34)</f>
        <v>47279.365651449116</v>
      </c>
    </row>
    <row r="37" spans="1:99" ht="15.75" thickBot="1" x14ac:dyDescent="0.3"/>
    <row r="38" spans="1:99" x14ac:dyDescent="0.25">
      <c r="A38" s="29" t="s">
        <v>37</v>
      </c>
      <c r="B38" s="30">
        <v>1</v>
      </c>
      <c r="C38" s="30">
        <v>2</v>
      </c>
      <c r="D38" s="30">
        <v>3</v>
      </c>
      <c r="E38" s="30">
        <v>4</v>
      </c>
      <c r="F38" s="30">
        <v>5</v>
      </c>
      <c r="G38" s="30">
        <v>6</v>
      </c>
      <c r="H38" s="30">
        <v>7</v>
      </c>
      <c r="I38" s="30">
        <v>8</v>
      </c>
      <c r="J38" s="30">
        <v>9</v>
      </c>
      <c r="K38" s="30">
        <v>10</v>
      </c>
      <c r="L38" s="30">
        <v>11</v>
      </c>
      <c r="M38" s="30">
        <v>12</v>
      </c>
      <c r="N38" s="30">
        <v>13</v>
      </c>
      <c r="O38" s="30">
        <v>14</v>
      </c>
      <c r="P38" s="30">
        <v>15</v>
      </c>
      <c r="Q38" s="30">
        <v>16</v>
      </c>
      <c r="R38" s="30">
        <v>17</v>
      </c>
      <c r="S38" s="30">
        <v>18</v>
      </c>
      <c r="T38" s="30">
        <v>19</v>
      </c>
      <c r="U38" s="30">
        <v>20</v>
      </c>
      <c r="V38" s="30">
        <v>21</v>
      </c>
      <c r="W38" s="30">
        <v>22</v>
      </c>
      <c r="X38" s="30">
        <v>23</v>
      </c>
      <c r="Y38" s="30">
        <v>24</v>
      </c>
      <c r="Z38" s="31">
        <v>25</v>
      </c>
    </row>
    <row r="39" spans="1:99" x14ac:dyDescent="0.25">
      <c r="A39" s="32" t="s">
        <v>35</v>
      </c>
      <c r="B39" s="9">
        <f>C35</f>
        <v>1572.675</v>
      </c>
      <c r="C39" s="10">
        <f>G35</f>
        <v>3168.9401250000001</v>
      </c>
      <c r="D39" s="10">
        <f>K35</f>
        <v>4789.1492268749998</v>
      </c>
      <c r="E39" s="10">
        <f>O35</f>
        <v>6433.6614652781254</v>
      </c>
      <c r="F39" s="10">
        <f>S35</f>
        <v>8102.8413872572974</v>
      </c>
      <c r="G39" s="10">
        <f>W35</f>
        <v>9797.0590080661568</v>
      </c>
      <c r="H39" s="10">
        <f>AA35</f>
        <v>11516.689893187149</v>
      </c>
      <c r="I39" s="10">
        <f>AE35</f>
        <v>13262.115241584956</v>
      </c>
      <c r="J39" s="10">
        <f>AI35</f>
        <v>15033.72197020873</v>
      </c>
      <c r="K39" s="10">
        <f>AM35</f>
        <v>16831.902799761858</v>
      </c>
      <c r="L39" s="10">
        <f>AQ35</f>
        <v>18657.056341758285</v>
      </c>
      <c r="M39" s="10">
        <f>AU35</f>
        <v>20509.587186884659</v>
      </c>
      <c r="N39" s="10">
        <f>AY35</f>
        <v>22389.905994687928</v>
      </c>
      <c r="O39" s="10">
        <f>BC35</f>
        <v>24298.429584608246</v>
      </c>
      <c r="P39" s="10">
        <f>BG35</f>
        <v>26235.581028377368</v>
      </c>
      <c r="Q39" s="10">
        <f>BK35</f>
        <v>28201.789743803027</v>
      </c>
      <c r="R39" s="10">
        <f>BO35</f>
        <v>30197.491589960071</v>
      </c>
      <c r="S39" s="10">
        <f>BS35</f>
        <v>32223.128963809471</v>
      </c>
      <c r="T39" s="10">
        <f>BW35</f>
        <v>34279.150898266613</v>
      </c>
      <c r="U39" s="10">
        <f>CA35</f>
        <v>36366.013161740615</v>
      </c>
      <c r="V39" s="10">
        <f>CE35</f>
        <v>38484.178359166726</v>
      </c>
      <c r="W39" s="10">
        <f>CI35</f>
        <v>40634.11603455423</v>
      </c>
      <c r="X39" s="10">
        <f>CM35</f>
        <v>42816.302775072545</v>
      </c>
      <c r="Y39" s="10">
        <f>CQ35</f>
        <v>45031.222316698637</v>
      </c>
      <c r="Z39" s="33">
        <f>CU35</f>
        <v>47279.365651449116</v>
      </c>
    </row>
    <row r="40" spans="1:99" x14ac:dyDescent="0.25">
      <c r="A40" s="32"/>
      <c r="B40" s="9"/>
      <c r="C40" s="9"/>
      <c r="D40" s="9"/>
      <c r="E40" s="9"/>
      <c r="F40" s="9"/>
      <c r="G40" s="9"/>
      <c r="H40" s="9"/>
      <c r="I40" s="9"/>
      <c r="J40" s="9"/>
      <c r="K40" s="9"/>
      <c r="L40" s="9"/>
      <c r="M40" s="9"/>
      <c r="N40" s="9"/>
      <c r="O40" s="9"/>
      <c r="P40" s="9"/>
      <c r="Q40" s="9"/>
      <c r="R40" s="9"/>
      <c r="S40" s="9"/>
      <c r="T40" s="9"/>
      <c r="U40" s="9"/>
      <c r="V40" s="9"/>
      <c r="W40" s="9"/>
      <c r="X40" s="9"/>
      <c r="Y40" s="9"/>
      <c r="Z40" s="34"/>
    </row>
    <row r="41" spans="1:99" x14ac:dyDescent="0.25">
      <c r="A41" s="32"/>
      <c r="B41" s="9"/>
      <c r="C41" s="9"/>
      <c r="D41" s="9"/>
      <c r="E41" s="9"/>
      <c r="F41" s="9"/>
      <c r="G41" s="9"/>
      <c r="H41" s="9"/>
      <c r="I41" s="9"/>
      <c r="J41" s="9"/>
      <c r="K41" s="9"/>
      <c r="L41" s="9"/>
      <c r="M41" s="9"/>
      <c r="N41" s="9"/>
      <c r="O41" s="9"/>
      <c r="P41" s="9"/>
      <c r="Q41" s="9"/>
      <c r="R41" s="9"/>
      <c r="S41" s="9"/>
      <c r="T41" s="9"/>
      <c r="U41" s="9"/>
      <c r="V41" s="9"/>
      <c r="W41" s="9"/>
      <c r="X41" s="9"/>
      <c r="Y41" s="9"/>
      <c r="Z41" s="34"/>
    </row>
    <row r="42" spans="1:99" x14ac:dyDescent="0.25">
      <c r="A42" s="32" t="s">
        <v>34</v>
      </c>
      <c r="B42" s="9">
        <v>1</v>
      </c>
      <c r="C42" s="9">
        <v>25</v>
      </c>
      <c r="D42" s="9"/>
      <c r="E42" s="9"/>
      <c r="F42" s="9"/>
      <c r="G42" s="9"/>
      <c r="H42" s="9"/>
      <c r="I42" s="9"/>
      <c r="J42" s="9"/>
      <c r="K42" s="9"/>
      <c r="L42" s="9"/>
      <c r="M42" s="9"/>
      <c r="N42" s="9"/>
      <c r="O42" s="9"/>
      <c r="P42" s="9"/>
      <c r="Q42" s="9"/>
      <c r="R42" s="9"/>
      <c r="S42" s="9"/>
      <c r="T42" s="9"/>
      <c r="U42" s="9"/>
      <c r="V42" s="9"/>
      <c r="W42" s="9"/>
      <c r="X42" s="9"/>
      <c r="Y42" s="9"/>
      <c r="Z42" s="34"/>
    </row>
    <row r="43" spans="1:99" x14ac:dyDescent="0.25">
      <c r="A43" s="32" t="s">
        <v>35</v>
      </c>
      <c r="B43" s="9">
        <f>B39</f>
        <v>1572.675</v>
      </c>
      <c r="C43" s="10">
        <f>Z39</f>
        <v>47279.365651449116</v>
      </c>
      <c r="D43" s="9"/>
      <c r="E43" s="9"/>
      <c r="F43" s="9"/>
      <c r="G43" s="9"/>
      <c r="H43" s="9"/>
      <c r="I43" s="9"/>
      <c r="J43" s="9"/>
      <c r="K43" s="9"/>
      <c r="L43" s="9"/>
      <c r="M43" s="9"/>
      <c r="N43" s="9"/>
      <c r="O43" s="9"/>
      <c r="P43" s="9"/>
      <c r="Q43" s="9"/>
      <c r="R43" s="9"/>
      <c r="S43" s="9"/>
      <c r="T43" s="9"/>
      <c r="U43" s="9"/>
      <c r="V43" s="9"/>
      <c r="W43" s="9"/>
      <c r="X43" s="9"/>
      <c r="Y43" s="9"/>
      <c r="Z43" s="34"/>
    </row>
    <row r="44" spans="1:99" x14ac:dyDescent="0.25">
      <c r="A44" s="32"/>
      <c r="B44" s="9"/>
      <c r="C44" s="9"/>
      <c r="D44" s="9"/>
      <c r="E44" s="9"/>
      <c r="F44" s="9"/>
      <c r="G44" s="9"/>
      <c r="H44" s="9"/>
      <c r="I44" s="9"/>
      <c r="J44" s="9"/>
      <c r="K44" s="9"/>
      <c r="L44" s="9"/>
      <c r="M44" s="9"/>
      <c r="N44" s="9"/>
      <c r="O44" s="9"/>
      <c r="P44" s="9"/>
      <c r="Q44" s="9"/>
      <c r="R44" s="9"/>
      <c r="S44" s="9"/>
      <c r="T44" s="9"/>
      <c r="U44" s="9"/>
      <c r="V44" s="9"/>
      <c r="W44" s="9"/>
      <c r="X44" s="9"/>
      <c r="Y44" s="9"/>
      <c r="Z44" s="34"/>
    </row>
    <row r="45" spans="1:99" x14ac:dyDescent="0.25">
      <c r="A45" s="32"/>
      <c r="B45" s="9"/>
      <c r="C45" s="9"/>
      <c r="D45" s="9"/>
      <c r="E45" s="9"/>
      <c r="F45" s="9"/>
      <c r="G45" s="9"/>
      <c r="H45" s="9"/>
      <c r="I45" s="9"/>
      <c r="J45" s="9"/>
      <c r="K45" s="9"/>
      <c r="L45" s="9"/>
      <c r="M45" s="9"/>
      <c r="N45" s="9"/>
      <c r="O45" s="9"/>
      <c r="P45" s="9"/>
      <c r="Q45" s="9"/>
      <c r="R45" s="9"/>
      <c r="S45" s="9"/>
      <c r="T45" s="9"/>
      <c r="U45" s="9"/>
      <c r="V45" s="9"/>
      <c r="W45" s="9"/>
      <c r="X45" s="9"/>
      <c r="Y45" s="9"/>
      <c r="Z45" s="34"/>
    </row>
    <row r="46" spans="1:99" x14ac:dyDescent="0.25">
      <c r="A46" s="32" t="s">
        <v>36</v>
      </c>
      <c r="B46" s="9">
        <v>1</v>
      </c>
      <c r="C46" s="9">
        <v>2</v>
      </c>
      <c r="D46" s="9">
        <v>3</v>
      </c>
      <c r="E46" s="9">
        <v>4</v>
      </c>
      <c r="F46" s="9">
        <v>5</v>
      </c>
      <c r="G46" s="9">
        <v>6</v>
      </c>
      <c r="H46" s="9">
        <v>7</v>
      </c>
      <c r="I46" s="9">
        <v>8</v>
      </c>
      <c r="J46" s="9">
        <v>9</v>
      </c>
      <c r="K46" s="9">
        <v>10</v>
      </c>
      <c r="L46" s="9">
        <v>11</v>
      </c>
      <c r="M46" s="9">
        <v>12</v>
      </c>
      <c r="N46" s="9">
        <v>13</v>
      </c>
      <c r="O46" s="9">
        <v>14</v>
      </c>
      <c r="P46" s="9">
        <v>15</v>
      </c>
      <c r="Q46" s="9">
        <v>16</v>
      </c>
      <c r="R46" s="9">
        <v>17</v>
      </c>
      <c r="S46" s="9">
        <v>18</v>
      </c>
      <c r="T46" s="9">
        <v>19</v>
      </c>
      <c r="U46" s="9">
        <v>20</v>
      </c>
      <c r="V46" s="9">
        <v>21</v>
      </c>
      <c r="W46" s="9">
        <v>22</v>
      </c>
      <c r="X46" s="9">
        <v>23</v>
      </c>
      <c r="Y46" s="9">
        <v>24</v>
      </c>
      <c r="Z46" s="34">
        <v>25</v>
      </c>
    </row>
    <row r="47" spans="1:99" ht="15.75" thickBot="1" x14ac:dyDescent="0.3">
      <c r="A47" s="35" t="s">
        <v>35</v>
      </c>
      <c r="B47" s="36">
        <f>$C$35</f>
        <v>1572.675</v>
      </c>
      <c r="C47" s="36">
        <f>$B$47*C46</f>
        <v>3145.35</v>
      </c>
      <c r="D47" s="36">
        <f>$B$47*D46</f>
        <v>4718.0249999999996</v>
      </c>
      <c r="E47" s="36">
        <f t="shared" ref="E47:L47" si="0">$B$47*E46</f>
        <v>6290.7</v>
      </c>
      <c r="F47" s="36">
        <f t="shared" si="0"/>
        <v>7863.375</v>
      </c>
      <c r="G47" s="36">
        <f t="shared" si="0"/>
        <v>9436.0499999999993</v>
      </c>
      <c r="H47" s="36">
        <f t="shared" si="0"/>
        <v>11008.725</v>
      </c>
      <c r="I47" s="36">
        <f t="shared" si="0"/>
        <v>12581.4</v>
      </c>
      <c r="J47" s="36">
        <f t="shared" si="0"/>
        <v>14154.074999999999</v>
      </c>
      <c r="K47" s="36">
        <f t="shared" si="0"/>
        <v>15726.75</v>
      </c>
      <c r="L47" s="36">
        <f t="shared" si="0"/>
        <v>17299.424999999999</v>
      </c>
      <c r="M47" s="36">
        <f t="shared" ref="M47" si="1">$B$47*M46</f>
        <v>18872.099999999999</v>
      </c>
      <c r="N47" s="36">
        <f t="shared" ref="N47" si="2">$B$47*N46</f>
        <v>20444.774999999998</v>
      </c>
      <c r="O47" s="36">
        <f t="shared" ref="O47" si="3">$B$47*O46</f>
        <v>22017.45</v>
      </c>
      <c r="P47" s="36">
        <f t="shared" ref="P47" si="4">$B$47*P46</f>
        <v>23590.125</v>
      </c>
      <c r="Q47" s="36">
        <f t="shared" ref="Q47" si="5">$B$47*Q46</f>
        <v>25162.799999999999</v>
      </c>
      <c r="R47" s="36">
        <f t="shared" ref="R47" si="6">$B$47*R46</f>
        <v>26735.474999999999</v>
      </c>
      <c r="S47" s="36">
        <f t="shared" ref="S47" si="7">$B$47*S46</f>
        <v>28308.149999999998</v>
      </c>
      <c r="T47" s="36">
        <f t="shared" ref="T47" si="8">$B$47*T46</f>
        <v>29880.825000000001</v>
      </c>
      <c r="U47" s="36">
        <f t="shared" ref="U47" si="9">$B$47*U46</f>
        <v>31453.5</v>
      </c>
      <c r="V47" s="36">
        <f t="shared" ref="V47" si="10">$B$47*V46</f>
        <v>33026.174999999996</v>
      </c>
      <c r="W47" s="36">
        <f t="shared" ref="W47" si="11">$B$47*W46</f>
        <v>34598.85</v>
      </c>
      <c r="X47" s="36">
        <f t="shared" ref="X47" si="12">$B$47*X46</f>
        <v>36171.525000000001</v>
      </c>
      <c r="Y47" s="36">
        <f t="shared" ref="Y47" si="13">$B$47*Y46</f>
        <v>37744.199999999997</v>
      </c>
      <c r="Z47" s="37">
        <f t="shared" ref="Z47" si="14">$B$47*Z46</f>
        <v>39316.875</v>
      </c>
    </row>
  </sheetData>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47"/>
  <sheetViews>
    <sheetView zoomScale="90" zoomScaleNormal="90" workbookViewId="0">
      <selection activeCell="A15" sqref="A15"/>
    </sheetView>
  </sheetViews>
  <sheetFormatPr baseColWidth="10" defaultRowHeight="15" x14ac:dyDescent="0.25"/>
  <cols>
    <col min="2" max="3" width="14.28515625" customWidth="1"/>
  </cols>
  <sheetData>
    <row r="1" spans="1:8" ht="15.75" thickBot="1" x14ac:dyDescent="0.3">
      <c r="A1" s="6" t="s">
        <v>38</v>
      </c>
    </row>
    <row r="5" spans="1:8" x14ac:dyDescent="0.25">
      <c r="G5" t="s">
        <v>41</v>
      </c>
      <c r="H5" t="s">
        <v>40</v>
      </c>
    </row>
    <row r="6" spans="1:8" x14ac:dyDescent="0.25">
      <c r="G6" t="s">
        <v>39</v>
      </c>
      <c r="H6" s="7">
        <v>1.4999999999999999E-2</v>
      </c>
    </row>
    <row r="19" spans="1:99" x14ac:dyDescent="0.25">
      <c r="A19" s="4" t="s">
        <v>2</v>
      </c>
      <c r="E19" s="4" t="s">
        <v>5</v>
      </c>
      <c r="I19" s="4" t="s">
        <v>8</v>
      </c>
      <c r="M19" s="4" t="s">
        <v>9</v>
      </c>
      <c r="Q19" s="4" t="s">
        <v>10</v>
      </c>
      <c r="U19" s="4" t="s">
        <v>14</v>
      </c>
      <c r="Y19" s="4" t="s">
        <v>15</v>
      </c>
      <c r="AC19" s="4" t="s">
        <v>16</v>
      </c>
      <c r="AG19" s="4" t="s">
        <v>17</v>
      </c>
      <c r="AK19" s="4" t="s">
        <v>18</v>
      </c>
      <c r="AO19" s="4" t="s">
        <v>19</v>
      </c>
      <c r="AS19" s="4" t="s">
        <v>20</v>
      </c>
      <c r="AW19" s="4" t="s">
        <v>21</v>
      </c>
      <c r="BA19" s="4" t="s">
        <v>22</v>
      </c>
      <c r="BE19" s="4" t="s">
        <v>23</v>
      </c>
      <c r="BI19" s="4" t="s">
        <v>24</v>
      </c>
      <c r="BM19" s="4" t="s">
        <v>25</v>
      </c>
      <c r="BQ19" s="4" t="s">
        <v>26</v>
      </c>
      <c r="BU19" s="4" t="s">
        <v>27</v>
      </c>
      <c r="BY19" s="4" t="s">
        <v>28</v>
      </c>
      <c r="CC19" s="4" t="s">
        <v>29</v>
      </c>
      <c r="CG19" s="4" t="s">
        <v>30</v>
      </c>
      <c r="CK19" s="4" t="s">
        <v>31</v>
      </c>
      <c r="CO19" s="4" t="s">
        <v>32</v>
      </c>
      <c r="CS19" s="4" t="s">
        <v>33</v>
      </c>
    </row>
    <row r="20" spans="1:99" x14ac:dyDescent="0.25">
      <c r="A20" t="s">
        <v>3</v>
      </c>
      <c r="B20" t="s">
        <v>0</v>
      </c>
      <c r="E20" t="s">
        <v>6</v>
      </c>
      <c r="G20">
        <f>C35</f>
        <v>6048.75</v>
      </c>
      <c r="I20" t="s">
        <v>11</v>
      </c>
      <c r="K20" s="1">
        <f>G35</f>
        <v>12188.231250000001</v>
      </c>
      <c r="M20" t="s">
        <v>12</v>
      </c>
      <c r="O20" s="1">
        <f>K35</f>
        <v>18419.804718750001</v>
      </c>
      <c r="Q20" t="s">
        <v>13</v>
      </c>
      <c r="S20" s="1">
        <f>O35</f>
        <v>24744.851789531251</v>
      </c>
      <c r="U20" t="s">
        <v>13</v>
      </c>
      <c r="W20" s="1">
        <f>S35</f>
        <v>31164.774566374221</v>
      </c>
      <c r="Y20" t="s">
        <v>13</v>
      </c>
      <c r="AA20" s="1">
        <f>W35</f>
        <v>37680.996184869829</v>
      </c>
      <c r="AC20" t="s">
        <v>13</v>
      </c>
      <c r="AE20" s="1">
        <f>AA35</f>
        <v>44294.961127642877</v>
      </c>
      <c r="AG20" t="s">
        <v>13</v>
      </c>
      <c r="AI20" s="1">
        <f>AE35</f>
        <v>51008.135544557517</v>
      </c>
      <c r="AK20" t="s">
        <v>13</v>
      </c>
      <c r="AM20" s="1">
        <f>AI35</f>
        <v>57822.007577725883</v>
      </c>
      <c r="AO20" t="s">
        <v>13</v>
      </c>
      <c r="AQ20" s="1">
        <f>AM35</f>
        <v>64738.087691391767</v>
      </c>
      <c r="AS20" t="s">
        <v>13</v>
      </c>
      <c r="AU20" s="1">
        <f>AQ35</f>
        <v>71757.909006762638</v>
      </c>
      <c r="AW20" t="s">
        <v>13</v>
      </c>
      <c r="AY20" s="1">
        <f>AU35</f>
        <v>78883.027641864071</v>
      </c>
      <c r="BA20" t="s">
        <v>13</v>
      </c>
      <c r="BC20" s="1">
        <f>AY35</f>
        <v>86115.023056492035</v>
      </c>
      <c r="BE20" t="s">
        <v>13</v>
      </c>
      <c r="BG20" s="1">
        <f>BC35</f>
        <v>93455.498402339421</v>
      </c>
      <c r="BI20" t="s">
        <v>13</v>
      </c>
      <c r="BK20" s="1">
        <f>BG35</f>
        <v>100906.08087837452</v>
      </c>
      <c r="BM20" t="s">
        <v>13</v>
      </c>
      <c r="BO20" s="1">
        <f>BK35</f>
        <v>108468.42209155014</v>
      </c>
      <c r="BQ20" t="s">
        <v>13</v>
      </c>
      <c r="BS20" s="1">
        <f>BO35</f>
        <v>116144.19842292339</v>
      </c>
      <c r="BU20" t="s">
        <v>13</v>
      </c>
      <c r="BW20" s="1">
        <f>BS35</f>
        <v>123935.11139926725</v>
      </c>
      <c r="BY20" t="s">
        <v>13</v>
      </c>
      <c r="CA20" s="1">
        <f>BW35</f>
        <v>131842.88807025627</v>
      </c>
      <c r="CC20" t="s">
        <v>13</v>
      </c>
      <c r="CE20" s="1">
        <f>CA35</f>
        <v>139869.28139131013</v>
      </c>
      <c r="CG20" t="s">
        <v>13</v>
      </c>
      <c r="CI20" s="1">
        <f>CE35</f>
        <v>148016.07061217978</v>
      </c>
      <c r="CK20" t="s">
        <v>13</v>
      </c>
      <c r="CM20" s="1">
        <f>CI35</f>
        <v>156285.06167136249</v>
      </c>
      <c r="CO20" t="s">
        <v>13</v>
      </c>
      <c r="CQ20" s="1">
        <f>CM35</f>
        <v>164678.08759643292</v>
      </c>
      <c r="CS20" t="s">
        <v>13</v>
      </c>
      <c r="CU20" s="1">
        <f>CQ35</f>
        <v>173197.0089103794</v>
      </c>
    </row>
    <row r="21" spans="1:99" x14ac:dyDescent="0.25">
      <c r="A21" s="7">
        <v>500</v>
      </c>
      <c r="B21">
        <v>12</v>
      </c>
      <c r="E21" t="s">
        <v>7</v>
      </c>
      <c r="G21" s="1">
        <f>G20*$H$6</f>
        <v>90.731250000000003</v>
      </c>
      <c r="I21" t="s">
        <v>7</v>
      </c>
      <c r="K21" s="1">
        <f>K20*$H$6</f>
        <v>182.82346875000002</v>
      </c>
      <c r="M21" t="s">
        <v>7</v>
      </c>
      <c r="O21" s="1">
        <f>O20*$H$6</f>
        <v>276.29707078125</v>
      </c>
      <c r="Q21" t="s">
        <v>7</v>
      </c>
      <c r="S21" s="1">
        <f>S20*$H$6</f>
        <v>371.17277684296874</v>
      </c>
      <c r="U21" t="s">
        <v>7</v>
      </c>
      <c r="W21" s="1">
        <f>W20*$H$6</f>
        <v>467.47161849561331</v>
      </c>
      <c r="Y21" t="s">
        <v>7</v>
      </c>
      <c r="AA21" s="1">
        <f>AA20*$H$6</f>
        <v>565.21494277304737</v>
      </c>
      <c r="AC21" t="s">
        <v>7</v>
      </c>
      <c r="AE21" s="1">
        <f>AE20*$H$6</f>
        <v>664.42441691464307</v>
      </c>
      <c r="AG21" t="s">
        <v>7</v>
      </c>
      <c r="AI21" s="1">
        <f>AI20*$H$6</f>
        <v>765.12203316836269</v>
      </c>
      <c r="AK21" t="s">
        <v>7</v>
      </c>
      <c r="AM21" s="1">
        <f>AM20*$H$6</f>
        <v>867.33011366588823</v>
      </c>
      <c r="AO21" t="s">
        <v>7</v>
      </c>
      <c r="AQ21" s="1">
        <f>AQ20*$H$6</f>
        <v>971.0713153708765</v>
      </c>
      <c r="AS21" t="s">
        <v>7</v>
      </c>
      <c r="AU21" s="1">
        <f>AU20*$H$6</f>
        <v>1076.3686351014396</v>
      </c>
      <c r="AW21" t="s">
        <v>7</v>
      </c>
      <c r="AY21" s="1">
        <f>AY20*$H$6</f>
        <v>1183.2454146279611</v>
      </c>
      <c r="BA21" t="s">
        <v>7</v>
      </c>
      <c r="BC21" s="1">
        <f>BC20*$H$6</f>
        <v>1291.7253458473804</v>
      </c>
      <c r="BE21" t="s">
        <v>7</v>
      </c>
      <c r="BG21" s="1">
        <f>BG20*$H$6</f>
        <v>1401.8324760350913</v>
      </c>
      <c r="BI21" t="s">
        <v>7</v>
      </c>
      <c r="BK21" s="1">
        <f>BK20*$H$6</f>
        <v>1513.5912131756177</v>
      </c>
      <c r="BM21" t="s">
        <v>7</v>
      </c>
      <c r="BO21" s="1">
        <f>BO20*$H$6</f>
        <v>1627.0263313732519</v>
      </c>
      <c r="BQ21" t="s">
        <v>7</v>
      </c>
      <c r="BS21" s="1">
        <f>BS20*$H$6</f>
        <v>1742.1629763438509</v>
      </c>
      <c r="BU21" t="s">
        <v>7</v>
      </c>
      <c r="BW21" s="1">
        <f>BW20*$H$6</f>
        <v>1859.0266709890086</v>
      </c>
      <c r="BY21" t="s">
        <v>7</v>
      </c>
      <c r="CA21" s="1">
        <f>CA20*$H$6</f>
        <v>1977.6433210538441</v>
      </c>
      <c r="CC21" t="s">
        <v>7</v>
      </c>
      <c r="CE21" s="1">
        <f>CE20*$H$6</f>
        <v>2098.0392208696517</v>
      </c>
      <c r="CG21" t="s">
        <v>7</v>
      </c>
      <c r="CI21" s="1">
        <f>CI20*$H$6</f>
        <v>2220.2410591826965</v>
      </c>
      <c r="CK21" t="s">
        <v>7</v>
      </c>
      <c r="CM21" s="1">
        <f>CM20*$H$6</f>
        <v>2344.2759250704371</v>
      </c>
      <c r="CO21" t="s">
        <v>7</v>
      </c>
      <c r="CQ21" s="1">
        <f>CQ20*$H$6</f>
        <v>2470.1713139464937</v>
      </c>
      <c r="CS21" t="s">
        <v>7</v>
      </c>
      <c r="CU21" s="1">
        <f>CU20*$H$6</f>
        <v>2597.955133655691</v>
      </c>
    </row>
    <row r="22" spans="1:99" x14ac:dyDescent="0.25">
      <c r="A22" s="7">
        <v>500</v>
      </c>
      <c r="B22">
        <v>11</v>
      </c>
      <c r="D22" s="1"/>
      <c r="E22" t="s">
        <v>3</v>
      </c>
      <c r="G22">
        <f>$A$33</f>
        <v>6000</v>
      </c>
      <c r="I22" t="s">
        <v>3</v>
      </c>
      <c r="K22">
        <f>$A$33</f>
        <v>6000</v>
      </c>
      <c r="M22" t="s">
        <v>3</v>
      </c>
      <c r="O22">
        <f>$A$33</f>
        <v>6000</v>
      </c>
      <c r="Q22" t="s">
        <v>3</v>
      </c>
      <c r="S22">
        <f>$A$33</f>
        <v>6000</v>
      </c>
      <c r="U22" t="s">
        <v>3</v>
      </c>
      <c r="W22">
        <f>$A$33</f>
        <v>6000</v>
      </c>
      <c r="Y22" t="s">
        <v>3</v>
      </c>
      <c r="AA22">
        <f>$A$33</f>
        <v>6000</v>
      </c>
      <c r="AC22" t="s">
        <v>3</v>
      </c>
      <c r="AE22">
        <f>$A$33</f>
        <v>6000</v>
      </c>
      <c r="AG22" t="s">
        <v>3</v>
      </c>
      <c r="AI22">
        <f>$A$33</f>
        <v>6000</v>
      </c>
      <c r="AK22" t="s">
        <v>3</v>
      </c>
      <c r="AM22">
        <f>$A$33</f>
        <v>6000</v>
      </c>
      <c r="AO22" t="s">
        <v>3</v>
      </c>
      <c r="AQ22">
        <f>$A$33</f>
        <v>6000</v>
      </c>
      <c r="AS22" t="s">
        <v>3</v>
      </c>
      <c r="AU22">
        <f>$A$33</f>
        <v>6000</v>
      </c>
      <c r="AW22" t="s">
        <v>3</v>
      </c>
      <c r="AY22">
        <f>$A$33</f>
        <v>6000</v>
      </c>
      <c r="BA22" t="s">
        <v>3</v>
      </c>
      <c r="BC22">
        <f>$A$33</f>
        <v>6000</v>
      </c>
      <c r="BE22" t="s">
        <v>3</v>
      </c>
      <c r="BG22">
        <f>$A$33</f>
        <v>6000</v>
      </c>
      <c r="BI22" t="s">
        <v>3</v>
      </c>
      <c r="BK22">
        <f>$A$33</f>
        <v>6000</v>
      </c>
      <c r="BM22" t="s">
        <v>3</v>
      </c>
      <c r="BO22">
        <f>$A$33</f>
        <v>6000</v>
      </c>
      <c r="BQ22" t="s">
        <v>3</v>
      </c>
      <c r="BS22">
        <f>$A$33</f>
        <v>6000</v>
      </c>
      <c r="BU22" t="s">
        <v>3</v>
      </c>
      <c r="BW22">
        <f>$A$33</f>
        <v>6000</v>
      </c>
      <c r="BY22" t="s">
        <v>3</v>
      </c>
      <c r="CA22">
        <f>$A$33</f>
        <v>6000</v>
      </c>
      <c r="CC22" t="s">
        <v>3</v>
      </c>
      <c r="CE22">
        <f>$A$33</f>
        <v>6000</v>
      </c>
      <c r="CG22" t="s">
        <v>3</v>
      </c>
      <c r="CI22">
        <f>$A$33</f>
        <v>6000</v>
      </c>
      <c r="CK22" t="s">
        <v>3</v>
      </c>
      <c r="CM22">
        <f>$A$33</f>
        <v>6000</v>
      </c>
      <c r="CO22" t="s">
        <v>3</v>
      </c>
      <c r="CQ22">
        <f>$A$33</f>
        <v>6000</v>
      </c>
      <c r="CS22" t="s">
        <v>3</v>
      </c>
      <c r="CU22">
        <f>$A$33</f>
        <v>6000</v>
      </c>
    </row>
    <row r="23" spans="1:99" x14ac:dyDescent="0.25">
      <c r="A23" s="7">
        <v>500</v>
      </c>
      <c r="B23">
        <v>10</v>
      </c>
      <c r="D23" s="1"/>
      <c r="E23" t="s">
        <v>1</v>
      </c>
      <c r="G23">
        <f>$C$34</f>
        <v>48.75</v>
      </c>
      <c r="I23" t="s">
        <v>1</v>
      </c>
      <c r="K23">
        <f>$C$34</f>
        <v>48.75</v>
      </c>
      <c r="M23" t="s">
        <v>1</v>
      </c>
      <c r="O23">
        <f>$C$34</f>
        <v>48.75</v>
      </c>
      <c r="Q23" t="s">
        <v>1</v>
      </c>
      <c r="S23">
        <f>$C$34</f>
        <v>48.75</v>
      </c>
      <c r="U23" t="s">
        <v>1</v>
      </c>
      <c r="W23">
        <f>$C$34</f>
        <v>48.75</v>
      </c>
      <c r="Y23" t="s">
        <v>1</v>
      </c>
      <c r="AA23">
        <f>$C$34</f>
        <v>48.75</v>
      </c>
      <c r="AC23" t="s">
        <v>1</v>
      </c>
      <c r="AE23">
        <f>$C$34</f>
        <v>48.75</v>
      </c>
      <c r="AG23" t="s">
        <v>1</v>
      </c>
      <c r="AI23">
        <f>$C$34</f>
        <v>48.75</v>
      </c>
      <c r="AK23" t="s">
        <v>1</v>
      </c>
      <c r="AM23">
        <f>$C$34</f>
        <v>48.75</v>
      </c>
      <c r="AO23" t="s">
        <v>1</v>
      </c>
      <c r="AQ23">
        <f>$C$34</f>
        <v>48.75</v>
      </c>
      <c r="AS23" t="s">
        <v>1</v>
      </c>
      <c r="AU23">
        <f>$C$34</f>
        <v>48.75</v>
      </c>
      <c r="AW23" t="s">
        <v>1</v>
      </c>
      <c r="AY23">
        <f>$C$34</f>
        <v>48.75</v>
      </c>
      <c r="BA23" t="s">
        <v>1</v>
      </c>
      <c r="BC23">
        <f>$C$34</f>
        <v>48.75</v>
      </c>
      <c r="BE23" t="s">
        <v>1</v>
      </c>
      <c r="BG23">
        <f>$C$34</f>
        <v>48.75</v>
      </c>
      <c r="BI23" t="s">
        <v>1</v>
      </c>
      <c r="BK23">
        <f>$C$34</f>
        <v>48.75</v>
      </c>
      <c r="BM23" t="s">
        <v>1</v>
      </c>
      <c r="BO23">
        <f>$C$34</f>
        <v>48.75</v>
      </c>
      <c r="BQ23" t="s">
        <v>1</v>
      </c>
      <c r="BS23">
        <f>$C$34</f>
        <v>48.75</v>
      </c>
      <c r="BU23" t="s">
        <v>1</v>
      </c>
      <c r="BW23">
        <f>$C$34</f>
        <v>48.75</v>
      </c>
      <c r="BY23" t="s">
        <v>1</v>
      </c>
      <c r="CA23">
        <f>$C$34</f>
        <v>48.75</v>
      </c>
      <c r="CC23" t="s">
        <v>1</v>
      </c>
      <c r="CE23">
        <f>$C$34</f>
        <v>48.75</v>
      </c>
      <c r="CG23" t="s">
        <v>1</v>
      </c>
      <c r="CI23">
        <f>$C$34</f>
        <v>48.75</v>
      </c>
      <c r="CK23" t="s">
        <v>1</v>
      </c>
      <c r="CM23">
        <f>$C$34</f>
        <v>48.75</v>
      </c>
      <c r="CO23" t="s">
        <v>1</v>
      </c>
      <c r="CQ23">
        <f>$C$34</f>
        <v>48.75</v>
      </c>
      <c r="CS23" t="s">
        <v>1</v>
      </c>
      <c r="CU23">
        <f>$C$34</f>
        <v>48.75</v>
      </c>
    </row>
    <row r="24" spans="1:99" x14ac:dyDescent="0.25">
      <c r="A24" s="7">
        <v>500</v>
      </c>
      <c r="B24">
        <v>9</v>
      </c>
      <c r="D24" s="1"/>
    </row>
    <row r="25" spans="1:99" x14ac:dyDescent="0.25">
      <c r="A25" s="7">
        <v>500</v>
      </c>
      <c r="B25">
        <v>8</v>
      </c>
      <c r="D25" s="1"/>
    </row>
    <row r="26" spans="1:99" x14ac:dyDescent="0.25">
      <c r="A26" s="7">
        <v>500</v>
      </c>
      <c r="B26">
        <v>7</v>
      </c>
      <c r="D26" s="1"/>
    </row>
    <row r="27" spans="1:99" x14ac:dyDescent="0.25">
      <c r="A27" s="7">
        <v>500</v>
      </c>
      <c r="B27">
        <v>6</v>
      </c>
      <c r="D27" s="1"/>
    </row>
    <row r="28" spans="1:99" x14ac:dyDescent="0.25">
      <c r="A28" s="7">
        <v>500</v>
      </c>
      <c r="B28">
        <v>5</v>
      </c>
      <c r="D28" s="1"/>
    </row>
    <row r="29" spans="1:99" x14ac:dyDescent="0.25">
      <c r="A29" s="7">
        <v>500</v>
      </c>
      <c r="B29">
        <v>4</v>
      </c>
      <c r="D29" s="1"/>
    </row>
    <row r="30" spans="1:99" x14ac:dyDescent="0.25">
      <c r="A30" s="7">
        <v>500</v>
      </c>
      <c r="B30">
        <v>3</v>
      </c>
      <c r="D30" s="1"/>
    </row>
    <row r="31" spans="1:99" x14ac:dyDescent="0.25">
      <c r="A31" s="7">
        <v>500</v>
      </c>
      <c r="B31">
        <v>2</v>
      </c>
      <c r="D31" s="1"/>
    </row>
    <row r="32" spans="1:99" x14ac:dyDescent="0.25">
      <c r="A32" s="7">
        <v>500</v>
      </c>
      <c r="B32">
        <v>1</v>
      </c>
      <c r="D32" s="1"/>
    </row>
    <row r="33" spans="1:99" x14ac:dyDescent="0.25">
      <c r="A33" s="2">
        <f>SUM(A21:A32)</f>
        <v>6000</v>
      </c>
      <c r="B33" s="2">
        <f>SUM(B21:B32)</f>
        <v>78</v>
      </c>
    </row>
    <row r="34" spans="1:99" x14ac:dyDescent="0.25">
      <c r="A34" t="s">
        <v>1</v>
      </c>
      <c r="C34">
        <f>A21*$H$6/12*78</f>
        <v>48.75</v>
      </c>
    </row>
    <row r="35" spans="1:99" x14ac:dyDescent="0.25">
      <c r="A35" s="4" t="s">
        <v>4</v>
      </c>
      <c r="B35" s="4"/>
      <c r="C35" s="4">
        <f>A33+C34</f>
        <v>6048.75</v>
      </c>
      <c r="E35" s="4" t="s">
        <v>4</v>
      </c>
      <c r="F35" s="3"/>
      <c r="G35" s="5">
        <f>SUM(G20:G34)</f>
        <v>12188.231250000001</v>
      </c>
      <c r="I35" s="4" t="s">
        <v>4</v>
      </c>
      <c r="J35" s="3"/>
      <c r="K35" s="5">
        <f>SUM(K20:K34)</f>
        <v>18419.804718750001</v>
      </c>
      <c r="M35" s="4" t="s">
        <v>4</v>
      </c>
      <c r="N35" s="3"/>
      <c r="O35" s="5">
        <f>SUM(O20:O34)</f>
        <v>24744.851789531251</v>
      </c>
      <c r="Q35" s="4" t="s">
        <v>4</v>
      </c>
      <c r="R35" s="3"/>
      <c r="S35" s="5">
        <f>SUM(S20:S34)</f>
        <v>31164.774566374221</v>
      </c>
      <c r="U35" s="4" t="s">
        <v>4</v>
      </c>
      <c r="V35" s="3"/>
      <c r="W35" s="5">
        <f>SUM(W20:W34)</f>
        <v>37680.996184869829</v>
      </c>
      <c r="Y35" s="4" t="s">
        <v>4</v>
      </c>
      <c r="Z35" s="3"/>
      <c r="AA35" s="5">
        <f>SUM(AA20:AA34)</f>
        <v>44294.961127642877</v>
      </c>
      <c r="AC35" s="4" t="s">
        <v>4</v>
      </c>
      <c r="AD35" s="3"/>
      <c r="AE35" s="5">
        <f>SUM(AE20:AE34)</f>
        <v>51008.135544557517</v>
      </c>
      <c r="AG35" s="4" t="s">
        <v>4</v>
      </c>
      <c r="AH35" s="3"/>
      <c r="AI35" s="5">
        <f>SUM(AI20:AI34)</f>
        <v>57822.007577725883</v>
      </c>
      <c r="AK35" s="4" t="s">
        <v>4</v>
      </c>
      <c r="AL35" s="3"/>
      <c r="AM35" s="5">
        <f>SUM(AM20:AM34)</f>
        <v>64738.087691391767</v>
      </c>
      <c r="AO35" s="4" t="s">
        <v>4</v>
      </c>
      <c r="AP35" s="3"/>
      <c r="AQ35" s="5">
        <f>SUM(AQ20:AQ34)</f>
        <v>71757.909006762638</v>
      </c>
      <c r="AS35" s="4" t="s">
        <v>4</v>
      </c>
      <c r="AT35" s="3"/>
      <c r="AU35" s="5">
        <f>SUM(AU20:AU34)</f>
        <v>78883.027641864071</v>
      </c>
      <c r="AW35" s="4" t="s">
        <v>4</v>
      </c>
      <c r="AX35" s="3"/>
      <c r="AY35" s="5">
        <f>SUM(AY20:AY34)</f>
        <v>86115.023056492035</v>
      </c>
      <c r="BA35" s="4" t="s">
        <v>4</v>
      </c>
      <c r="BB35" s="3"/>
      <c r="BC35" s="5">
        <f>SUM(BC20:BC34)</f>
        <v>93455.498402339421</v>
      </c>
      <c r="BE35" s="4" t="s">
        <v>4</v>
      </c>
      <c r="BF35" s="3"/>
      <c r="BG35" s="5">
        <f>SUM(BG20:BG34)</f>
        <v>100906.08087837452</v>
      </c>
      <c r="BI35" s="4" t="s">
        <v>4</v>
      </c>
      <c r="BJ35" s="3"/>
      <c r="BK35" s="5">
        <f>SUM(BK20:BK34)</f>
        <v>108468.42209155014</v>
      </c>
      <c r="BM35" s="4" t="s">
        <v>4</v>
      </c>
      <c r="BN35" s="3"/>
      <c r="BO35" s="5">
        <f>SUM(BO20:BO34)</f>
        <v>116144.19842292339</v>
      </c>
      <c r="BQ35" s="4" t="s">
        <v>4</v>
      </c>
      <c r="BR35" s="3"/>
      <c r="BS35" s="5">
        <f>SUM(BS20:BS34)</f>
        <v>123935.11139926725</v>
      </c>
      <c r="BU35" s="4" t="s">
        <v>4</v>
      </c>
      <c r="BV35" s="3"/>
      <c r="BW35" s="5">
        <f>SUM(BW20:BW34)</f>
        <v>131842.88807025627</v>
      </c>
      <c r="BY35" s="4" t="s">
        <v>4</v>
      </c>
      <c r="BZ35" s="3"/>
      <c r="CA35" s="5">
        <f>SUM(CA20:CA34)</f>
        <v>139869.28139131013</v>
      </c>
      <c r="CC35" s="4" t="s">
        <v>4</v>
      </c>
      <c r="CD35" s="3"/>
      <c r="CE35" s="5">
        <f>SUM(CE20:CE34)</f>
        <v>148016.07061217978</v>
      </c>
      <c r="CG35" s="4" t="s">
        <v>4</v>
      </c>
      <c r="CH35" s="3"/>
      <c r="CI35" s="5">
        <f>SUM(CI20:CI34)</f>
        <v>156285.06167136249</v>
      </c>
      <c r="CK35" s="4" t="s">
        <v>4</v>
      </c>
      <c r="CL35" s="3"/>
      <c r="CM35" s="5">
        <f>SUM(CM20:CM34)</f>
        <v>164678.08759643292</v>
      </c>
      <c r="CO35" s="4" t="s">
        <v>4</v>
      </c>
      <c r="CP35" s="3"/>
      <c r="CQ35" s="5">
        <f>SUM(CQ20:CQ34)</f>
        <v>173197.0089103794</v>
      </c>
      <c r="CS35" s="4" t="s">
        <v>4</v>
      </c>
      <c r="CT35" s="3"/>
      <c r="CU35" s="5">
        <f>SUM(CU20:CU34)</f>
        <v>181843.71404403509</v>
      </c>
    </row>
    <row r="38" spans="1:99" x14ac:dyDescent="0.25">
      <c r="A38" t="s">
        <v>37</v>
      </c>
      <c r="B38">
        <v>1</v>
      </c>
      <c r="C38">
        <v>2</v>
      </c>
      <c r="D38">
        <v>3</v>
      </c>
      <c r="E38">
        <v>4</v>
      </c>
      <c r="F38">
        <v>5</v>
      </c>
      <c r="G38">
        <v>6</v>
      </c>
      <c r="H38">
        <v>7</v>
      </c>
      <c r="I38">
        <v>8</v>
      </c>
      <c r="J38">
        <v>9</v>
      </c>
      <c r="K38">
        <v>10</v>
      </c>
      <c r="L38">
        <v>11</v>
      </c>
      <c r="M38">
        <v>12</v>
      </c>
      <c r="N38">
        <v>13</v>
      </c>
      <c r="O38">
        <v>14</v>
      </c>
      <c r="P38">
        <v>15</v>
      </c>
      <c r="Q38">
        <v>16</v>
      </c>
      <c r="R38">
        <v>17</v>
      </c>
      <c r="S38">
        <v>18</v>
      </c>
      <c r="T38">
        <v>19</v>
      </c>
      <c r="U38">
        <v>20</v>
      </c>
      <c r="V38">
        <v>21</v>
      </c>
      <c r="W38">
        <v>22</v>
      </c>
      <c r="X38">
        <v>23</v>
      </c>
      <c r="Y38">
        <v>24</v>
      </c>
      <c r="Z38">
        <v>25</v>
      </c>
    </row>
    <row r="39" spans="1:99" x14ac:dyDescent="0.25">
      <c r="A39" t="s">
        <v>35</v>
      </c>
      <c r="B39">
        <f>C35</f>
        <v>6048.75</v>
      </c>
      <c r="C39" s="1">
        <f>G35</f>
        <v>12188.231250000001</v>
      </c>
      <c r="D39" s="1">
        <f>K35</f>
        <v>18419.804718750001</v>
      </c>
      <c r="E39" s="1">
        <f>O35</f>
        <v>24744.851789531251</v>
      </c>
      <c r="F39" s="1">
        <f>S35</f>
        <v>31164.774566374221</v>
      </c>
      <c r="G39" s="1">
        <f>W35</f>
        <v>37680.996184869829</v>
      </c>
      <c r="H39" s="1">
        <f>AA35</f>
        <v>44294.961127642877</v>
      </c>
      <c r="I39" s="1">
        <f>AE35</f>
        <v>51008.135544557517</v>
      </c>
      <c r="J39" s="1">
        <f>AI35</f>
        <v>57822.007577725883</v>
      </c>
      <c r="K39" s="1">
        <f>AM35</f>
        <v>64738.087691391767</v>
      </c>
      <c r="L39" s="1">
        <f>AQ35</f>
        <v>71757.909006762638</v>
      </c>
      <c r="M39" s="1">
        <f>AU35</f>
        <v>78883.027641864071</v>
      </c>
      <c r="N39" s="1">
        <f>AY35</f>
        <v>86115.023056492035</v>
      </c>
      <c r="O39" s="1">
        <f>BC35</f>
        <v>93455.498402339421</v>
      </c>
      <c r="P39" s="1">
        <f>BG35</f>
        <v>100906.08087837452</v>
      </c>
      <c r="Q39" s="1">
        <f>BK35</f>
        <v>108468.42209155014</v>
      </c>
      <c r="R39" s="1">
        <f>BO35</f>
        <v>116144.19842292339</v>
      </c>
      <c r="S39" s="1">
        <f>BS35</f>
        <v>123935.11139926725</v>
      </c>
      <c r="T39" s="1">
        <f>BW35</f>
        <v>131842.88807025627</v>
      </c>
      <c r="U39" s="1">
        <f>CA35</f>
        <v>139869.28139131013</v>
      </c>
      <c r="V39" s="1">
        <f>CE35</f>
        <v>148016.07061217978</v>
      </c>
      <c r="W39" s="1">
        <f>CI35</f>
        <v>156285.06167136249</v>
      </c>
      <c r="X39" s="1">
        <f>CM35</f>
        <v>164678.08759643292</v>
      </c>
      <c r="Y39" s="1">
        <f>CQ35</f>
        <v>173197.0089103794</v>
      </c>
      <c r="Z39" s="1">
        <f>CU35</f>
        <v>181843.71404403509</v>
      </c>
    </row>
    <row r="42" spans="1:99" x14ac:dyDescent="0.25">
      <c r="A42" t="s">
        <v>34</v>
      </c>
      <c r="B42">
        <v>1</v>
      </c>
      <c r="C42">
        <v>25</v>
      </c>
    </row>
    <row r="43" spans="1:99" x14ac:dyDescent="0.25">
      <c r="A43" t="s">
        <v>35</v>
      </c>
      <c r="B43">
        <f>B39</f>
        <v>6048.75</v>
      </c>
      <c r="C43" s="1">
        <f>Z39</f>
        <v>181843.71404403509</v>
      </c>
    </row>
    <row r="46" spans="1:99" x14ac:dyDescent="0.25">
      <c r="A46" t="s">
        <v>36</v>
      </c>
      <c r="B46">
        <v>1</v>
      </c>
      <c r="C46">
        <v>2</v>
      </c>
      <c r="D46">
        <v>3</v>
      </c>
      <c r="E46">
        <v>4</v>
      </c>
      <c r="F46">
        <v>5</v>
      </c>
      <c r="G46">
        <v>6</v>
      </c>
      <c r="H46">
        <v>7</v>
      </c>
      <c r="I46">
        <v>8</v>
      </c>
      <c r="J46">
        <v>9</v>
      </c>
      <c r="K46">
        <v>10</v>
      </c>
      <c r="L46">
        <v>11</v>
      </c>
      <c r="M46">
        <v>12</v>
      </c>
      <c r="N46">
        <v>13</v>
      </c>
      <c r="O46">
        <v>14</v>
      </c>
      <c r="P46">
        <v>15</v>
      </c>
      <c r="Q46">
        <v>16</v>
      </c>
      <c r="R46">
        <v>17</v>
      </c>
      <c r="S46">
        <v>18</v>
      </c>
      <c r="T46">
        <v>19</v>
      </c>
      <c r="U46">
        <v>20</v>
      </c>
      <c r="V46">
        <v>21</v>
      </c>
      <c r="W46">
        <v>22</v>
      </c>
      <c r="X46">
        <v>23</v>
      </c>
      <c r="Y46">
        <v>24</v>
      </c>
      <c r="Z46">
        <v>25</v>
      </c>
    </row>
    <row r="47" spans="1:99" x14ac:dyDescent="0.25">
      <c r="A47" t="s">
        <v>35</v>
      </c>
      <c r="B47">
        <f>$C$35</f>
        <v>6048.75</v>
      </c>
      <c r="C47">
        <f>$B$47*C46</f>
        <v>12097.5</v>
      </c>
      <c r="D47">
        <f>$B$47*D46</f>
        <v>18146.25</v>
      </c>
      <c r="E47">
        <f t="shared" ref="E47:Z47" si="0">$B$47*E46</f>
        <v>24195</v>
      </c>
      <c r="F47">
        <f t="shared" si="0"/>
        <v>30243.75</v>
      </c>
      <c r="G47">
        <f t="shared" si="0"/>
        <v>36292.5</v>
      </c>
      <c r="H47">
        <f t="shared" si="0"/>
        <v>42341.25</v>
      </c>
      <c r="I47">
        <f t="shared" si="0"/>
        <v>48390</v>
      </c>
      <c r="J47">
        <f t="shared" si="0"/>
        <v>54438.75</v>
      </c>
      <c r="K47">
        <f t="shared" si="0"/>
        <v>60487.5</v>
      </c>
      <c r="L47">
        <f t="shared" si="0"/>
        <v>66536.25</v>
      </c>
      <c r="M47">
        <f t="shared" si="0"/>
        <v>72585</v>
      </c>
      <c r="N47">
        <f t="shared" si="0"/>
        <v>78633.75</v>
      </c>
      <c r="O47">
        <f t="shared" si="0"/>
        <v>84682.5</v>
      </c>
      <c r="P47">
        <f t="shared" si="0"/>
        <v>90731.25</v>
      </c>
      <c r="Q47">
        <f t="shared" si="0"/>
        <v>96780</v>
      </c>
      <c r="R47">
        <f t="shared" si="0"/>
        <v>102828.75</v>
      </c>
      <c r="S47">
        <f t="shared" si="0"/>
        <v>108877.5</v>
      </c>
      <c r="T47">
        <f t="shared" si="0"/>
        <v>114926.25</v>
      </c>
      <c r="U47">
        <f t="shared" si="0"/>
        <v>120975</v>
      </c>
      <c r="V47">
        <f t="shared" si="0"/>
        <v>127023.75</v>
      </c>
      <c r="W47">
        <f t="shared" si="0"/>
        <v>133072.5</v>
      </c>
      <c r="X47">
        <f t="shared" si="0"/>
        <v>139121.25</v>
      </c>
      <c r="Y47">
        <f t="shared" si="0"/>
        <v>145170</v>
      </c>
      <c r="Z47">
        <f t="shared" si="0"/>
        <v>151218.75</v>
      </c>
    </row>
  </sheetData>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47"/>
  <sheetViews>
    <sheetView zoomScale="90" zoomScaleNormal="90" workbookViewId="0">
      <selection activeCell="D16" sqref="D16"/>
    </sheetView>
  </sheetViews>
  <sheetFormatPr baseColWidth="10" defaultRowHeight="15" x14ac:dyDescent="0.25"/>
  <cols>
    <col min="2" max="3" width="14.28515625" customWidth="1"/>
  </cols>
  <sheetData>
    <row r="1" spans="1:8" ht="15.75" thickBot="1" x14ac:dyDescent="0.3">
      <c r="A1" s="6" t="s">
        <v>38</v>
      </c>
    </row>
    <row r="5" spans="1:8" x14ac:dyDescent="0.25">
      <c r="G5" t="s">
        <v>41</v>
      </c>
      <c r="H5" t="s">
        <v>40</v>
      </c>
    </row>
    <row r="6" spans="1:8" x14ac:dyDescent="0.25">
      <c r="G6" t="s">
        <v>42</v>
      </c>
      <c r="H6" s="7">
        <v>2.5000000000000001E-2</v>
      </c>
    </row>
    <row r="19" spans="1:99" x14ac:dyDescent="0.25">
      <c r="A19" s="4" t="s">
        <v>2</v>
      </c>
      <c r="E19" s="4" t="s">
        <v>5</v>
      </c>
      <c r="I19" s="4" t="s">
        <v>8</v>
      </c>
      <c r="M19" s="4" t="s">
        <v>9</v>
      </c>
      <c r="Q19" s="4" t="s">
        <v>10</v>
      </c>
      <c r="U19" s="4" t="s">
        <v>14</v>
      </c>
      <c r="Y19" s="4" t="s">
        <v>15</v>
      </c>
      <c r="AC19" s="4" t="s">
        <v>16</v>
      </c>
      <c r="AG19" s="4" t="s">
        <v>17</v>
      </c>
      <c r="AK19" s="4" t="s">
        <v>18</v>
      </c>
      <c r="AO19" s="4" t="s">
        <v>19</v>
      </c>
      <c r="AS19" s="4" t="s">
        <v>20</v>
      </c>
      <c r="AW19" s="4" t="s">
        <v>21</v>
      </c>
      <c r="BA19" s="4" t="s">
        <v>22</v>
      </c>
      <c r="BE19" s="4" t="s">
        <v>23</v>
      </c>
      <c r="BI19" s="4" t="s">
        <v>24</v>
      </c>
      <c r="BM19" s="4" t="s">
        <v>25</v>
      </c>
      <c r="BQ19" s="4" t="s">
        <v>26</v>
      </c>
      <c r="BU19" s="4" t="s">
        <v>27</v>
      </c>
      <c r="BY19" s="4" t="s">
        <v>28</v>
      </c>
      <c r="CC19" s="4" t="s">
        <v>29</v>
      </c>
      <c r="CG19" s="4" t="s">
        <v>30</v>
      </c>
      <c r="CK19" s="4" t="s">
        <v>31</v>
      </c>
      <c r="CO19" s="4" t="s">
        <v>32</v>
      </c>
      <c r="CS19" s="4" t="s">
        <v>33</v>
      </c>
    </row>
    <row r="20" spans="1:99" x14ac:dyDescent="0.25">
      <c r="A20" t="s">
        <v>3</v>
      </c>
      <c r="B20" t="s">
        <v>0</v>
      </c>
      <c r="E20" t="s">
        <v>6</v>
      </c>
      <c r="G20">
        <f>C35</f>
        <v>1581.125</v>
      </c>
      <c r="I20" t="s">
        <v>11</v>
      </c>
      <c r="K20" s="1">
        <f>G35</f>
        <v>3201.7781249999998</v>
      </c>
      <c r="M20" t="s">
        <v>12</v>
      </c>
      <c r="O20" s="1">
        <f>K35</f>
        <v>4862.9475781250003</v>
      </c>
      <c r="Q20" t="s">
        <v>13</v>
      </c>
      <c r="S20" s="1">
        <f>O35</f>
        <v>6565.6462675781249</v>
      </c>
      <c r="U20" t="s">
        <v>13</v>
      </c>
      <c r="W20" s="1">
        <f>S35</f>
        <v>8310.9124242675789</v>
      </c>
      <c r="Y20" t="s">
        <v>13</v>
      </c>
      <c r="AA20" s="1">
        <f>W35</f>
        <v>10099.810234874269</v>
      </c>
      <c r="AC20" t="s">
        <v>13</v>
      </c>
      <c r="AE20" s="1">
        <f>AA35</f>
        <v>11933.430490746125</v>
      </c>
      <c r="AG20" t="s">
        <v>13</v>
      </c>
      <c r="AI20" s="1">
        <f>AE35</f>
        <v>13812.891253014777</v>
      </c>
      <c r="AK20" t="s">
        <v>13</v>
      </c>
      <c r="AM20" s="1">
        <f>AI35</f>
        <v>15739.338534340146</v>
      </c>
      <c r="AO20" t="s">
        <v>13</v>
      </c>
      <c r="AQ20" s="1">
        <f>AM35</f>
        <v>17713.946997698651</v>
      </c>
      <c r="AS20" t="s">
        <v>13</v>
      </c>
      <c r="AU20" s="1">
        <f>AQ35</f>
        <v>19737.920672641118</v>
      </c>
      <c r="AW20" t="s">
        <v>13</v>
      </c>
      <c r="AY20" s="1">
        <f>AU35</f>
        <v>21812.493689457144</v>
      </c>
      <c r="BA20" t="s">
        <v>13</v>
      </c>
      <c r="BC20" s="1">
        <f>AY35</f>
        <v>23938.931031693573</v>
      </c>
      <c r="BE20" t="s">
        <v>13</v>
      </c>
      <c r="BG20" s="1">
        <f>BC35</f>
        <v>26118.529307485915</v>
      </c>
      <c r="BI20" t="s">
        <v>13</v>
      </c>
      <c r="BK20" s="1">
        <f>BG35</f>
        <v>28352.617540173062</v>
      </c>
      <c r="BM20" t="s">
        <v>13</v>
      </c>
      <c r="BO20" s="1">
        <f>BK35</f>
        <v>30642.557978677389</v>
      </c>
      <c r="BQ20" t="s">
        <v>13</v>
      </c>
      <c r="BS20" s="1">
        <f>BO35</f>
        <v>32989.746928144319</v>
      </c>
      <c r="BU20" t="s">
        <v>13</v>
      </c>
      <c r="BW20" s="1">
        <f>BS35</f>
        <v>35395.615601347927</v>
      </c>
      <c r="BY20" t="s">
        <v>13</v>
      </c>
      <c r="CA20" s="1">
        <f>BW35</f>
        <v>37861.630991381622</v>
      </c>
      <c r="CC20" t="s">
        <v>13</v>
      </c>
      <c r="CE20" s="1">
        <f>CA35</f>
        <v>40389.296766166161</v>
      </c>
      <c r="CG20" t="s">
        <v>13</v>
      </c>
      <c r="CI20" s="1">
        <f>CE35</f>
        <v>42980.154185320316</v>
      </c>
      <c r="CK20" t="s">
        <v>13</v>
      </c>
      <c r="CM20" s="1">
        <f>CI35</f>
        <v>45635.783039953327</v>
      </c>
      <c r="CO20" t="s">
        <v>13</v>
      </c>
      <c r="CQ20" s="1">
        <f>CM35</f>
        <v>48357.802615952161</v>
      </c>
      <c r="CS20" t="s">
        <v>13</v>
      </c>
      <c r="CU20" s="1">
        <f>CQ35</f>
        <v>51147.872681350964</v>
      </c>
    </row>
    <row r="21" spans="1:99" x14ac:dyDescent="0.25">
      <c r="A21" s="7">
        <v>130</v>
      </c>
      <c r="B21">
        <v>12</v>
      </c>
      <c r="E21" t="s">
        <v>7</v>
      </c>
      <c r="G21" s="1">
        <f>G20*$H$6</f>
        <v>39.528125000000003</v>
      </c>
      <c r="I21" t="s">
        <v>7</v>
      </c>
      <c r="K21" s="1">
        <f>K20*$H$6</f>
        <v>80.044453125000004</v>
      </c>
      <c r="M21" t="s">
        <v>7</v>
      </c>
      <c r="O21" s="1">
        <f>O20*$H$6</f>
        <v>121.57368945312501</v>
      </c>
      <c r="Q21" t="s">
        <v>7</v>
      </c>
      <c r="S21" s="1">
        <f>S20*$H$6</f>
        <v>164.14115668945314</v>
      </c>
      <c r="U21" t="s">
        <v>7</v>
      </c>
      <c r="W21" s="1">
        <f>W20*$H$6</f>
        <v>207.77281060668949</v>
      </c>
      <c r="Y21" t="s">
        <v>7</v>
      </c>
      <c r="AA21" s="1">
        <f>AA20*$H$6</f>
        <v>252.49525587185673</v>
      </c>
      <c r="AC21" t="s">
        <v>7</v>
      </c>
      <c r="AE21" s="1">
        <f>AE20*$H$6</f>
        <v>298.33576226865313</v>
      </c>
      <c r="AG21" t="s">
        <v>7</v>
      </c>
      <c r="AI21" s="1">
        <f>AI20*$H$6</f>
        <v>345.32228132536943</v>
      </c>
      <c r="AK21" t="s">
        <v>7</v>
      </c>
      <c r="AM21" s="1">
        <f>AM20*$H$6</f>
        <v>393.48346335850368</v>
      </c>
      <c r="AO21" t="s">
        <v>7</v>
      </c>
      <c r="AQ21" s="1">
        <f>AQ20*$H$6</f>
        <v>442.84867494246629</v>
      </c>
      <c r="AS21" t="s">
        <v>7</v>
      </c>
      <c r="AU21" s="1">
        <f>AU20*$H$6</f>
        <v>493.44801681602797</v>
      </c>
      <c r="AW21" t="s">
        <v>7</v>
      </c>
      <c r="AY21" s="1">
        <f>AY20*$H$6</f>
        <v>545.31234223642866</v>
      </c>
      <c r="BA21" t="s">
        <v>7</v>
      </c>
      <c r="BC21" s="1">
        <f>BC20*$H$6</f>
        <v>598.47327579233934</v>
      </c>
      <c r="BE21" t="s">
        <v>7</v>
      </c>
      <c r="BG21" s="1">
        <f>BG20*$H$6</f>
        <v>652.96323268714787</v>
      </c>
      <c r="BI21" t="s">
        <v>7</v>
      </c>
      <c r="BK21" s="1">
        <f>BK20*$H$6</f>
        <v>708.81543850432661</v>
      </c>
      <c r="BM21" t="s">
        <v>7</v>
      </c>
      <c r="BO21" s="1">
        <f>BO20*$H$6</f>
        <v>766.06394946693479</v>
      </c>
      <c r="BQ21" t="s">
        <v>7</v>
      </c>
      <c r="BS21" s="1">
        <f>BS20*$H$6</f>
        <v>824.74367320360807</v>
      </c>
      <c r="BU21" t="s">
        <v>7</v>
      </c>
      <c r="BW21" s="1">
        <f>BW20*$H$6</f>
        <v>884.89039003369817</v>
      </c>
      <c r="BY21" t="s">
        <v>7</v>
      </c>
      <c r="CA21" s="1">
        <f>CA20*$H$6</f>
        <v>946.54077478454064</v>
      </c>
      <c r="CC21" t="s">
        <v>7</v>
      </c>
      <c r="CE21" s="1">
        <f>CE20*$H$6</f>
        <v>1009.7324191541541</v>
      </c>
      <c r="CG21" t="s">
        <v>7</v>
      </c>
      <c r="CI21" s="1">
        <f>CI20*$H$6</f>
        <v>1074.5038546330079</v>
      </c>
      <c r="CK21" t="s">
        <v>7</v>
      </c>
      <c r="CM21" s="1">
        <f>CM20*$H$6</f>
        <v>1140.8945759988333</v>
      </c>
      <c r="CO21" t="s">
        <v>7</v>
      </c>
      <c r="CQ21" s="1">
        <f>CQ20*$H$6</f>
        <v>1208.945065398804</v>
      </c>
      <c r="CS21" t="s">
        <v>7</v>
      </c>
      <c r="CU21" s="1">
        <f>CU20*$H$6</f>
        <v>1278.6968170337741</v>
      </c>
    </row>
    <row r="22" spans="1:99" x14ac:dyDescent="0.25">
      <c r="A22" s="7">
        <v>130</v>
      </c>
      <c r="B22">
        <v>11</v>
      </c>
      <c r="D22" s="1"/>
      <c r="E22" t="s">
        <v>3</v>
      </c>
      <c r="G22">
        <f>$A$33</f>
        <v>1560</v>
      </c>
      <c r="I22" t="s">
        <v>3</v>
      </c>
      <c r="K22">
        <f>$A$33</f>
        <v>1560</v>
      </c>
      <c r="M22" t="s">
        <v>3</v>
      </c>
      <c r="O22">
        <f>$A$33</f>
        <v>1560</v>
      </c>
      <c r="Q22" t="s">
        <v>3</v>
      </c>
      <c r="S22">
        <f>$A$33</f>
        <v>1560</v>
      </c>
      <c r="U22" t="s">
        <v>3</v>
      </c>
      <c r="W22">
        <f>$A$33</f>
        <v>1560</v>
      </c>
      <c r="Y22" t="s">
        <v>3</v>
      </c>
      <c r="AA22">
        <f>$A$33</f>
        <v>1560</v>
      </c>
      <c r="AC22" t="s">
        <v>3</v>
      </c>
      <c r="AE22">
        <f>$A$33</f>
        <v>1560</v>
      </c>
      <c r="AG22" t="s">
        <v>3</v>
      </c>
      <c r="AI22">
        <f>$A$33</f>
        <v>1560</v>
      </c>
      <c r="AK22" t="s">
        <v>3</v>
      </c>
      <c r="AM22">
        <f>$A$33</f>
        <v>1560</v>
      </c>
      <c r="AO22" t="s">
        <v>3</v>
      </c>
      <c r="AQ22">
        <f>$A$33</f>
        <v>1560</v>
      </c>
      <c r="AS22" t="s">
        <v>3</v>
      </c>
      <c r="AU22">
        <f>$A$33</f>
        <v>1560</v>
      </c>
      <c r="AW22" t="s">
        <v>3</v>
      </c>
      <c r="AY22">
        <f>$A$33</f>
        <v>1560</v>
      </c>
      <c r="BA22" t="s">
        <v>3</v>
      </c>
      <c r="BC22">
        <f>$A$33</f>
        <v>1560</v>
      </c>
      <c r="BE22" t="s">
        <v>3</v>
      </c>
      <c r="BG22">
        <f>$A$33</f>
        <v>1560</v>
      </c>
      <c r="BI22" t="s">
        <v>3</v>
      </c>
      <c r="BK22">
        <f>$A$33</f>
        <v>1560</v>
      </c>
      <c r="BM22" t="s">
        <v>3</v>
      </c>
      <c r="BO22">
        <f>$A$33</f>
        <v>1560</v>
      </c>
      <c r="BQ22" t="s">
        <v>3</v>
      </c>
      <c r="BS22">
        <f>$A$33</f>
        <v>1560</v>
      </c>
      <c r="BU22" t="s">
        <v>3</v>
      </c>
      <c r="BW22">
        <f>$A$33</f>
        <v>1560</v>
      </c>
      <c r="BY22" t="s">
        <v>3</v>
      </c>
      <c r="CA22">
        <f>$A$33</f>
        <v>1560</v>
      </c>
      <c r="CC22" t="s">
        <v>3</v>
      </c>
      <c r="CE22">
        <f>$A$33</f>
        <v>1560</v>
      </c>
      <c r="CG22" t="s">
        <v>3</v>
      </c>
      <c r="CI22">
        <f>$A$33</f>
        <v>1560</v>
      </c>
      <c r="CK22" t="s">
        <v>3</v>
      </c>
      <c r="CM22">
        <f>$A$33</f>
        <v>1560</v>
      </c>
      <c r="CO22" t="s">
        <v>3</v>
      </c>
      <c r="CQ22">
        <f>$A$33</f>
        <v>1560</v>
      </c>
      <c r="CS22" t="s">
        <v>3</v>
      </c>
      <c r="CU22">
        <f>$A$33</f>
        <v>1560</v>
      </c>
    </row>
    <row r="23" spans="1:99" x14ac:dyDescent="0.25">
      <c r="A23" s="7">
        <v>130</v>
      </c>
      <c r="B23">
        <v>10</v>
      </c>
      <c r="D23" s="1"/>
      <c r="E23" t="s">
        <v>1</v>
      </c>
      <c r="G23">
        <f>$C$34</f>
        <v>21.125</v>
      </c>
      <c r="I23" t="s">
        <v>1</v>
      </c>
      <c r="K23">
        <f>$C$34</f>
        <v>21.125</v>
      </c>
      <c r="M23" t="s">
        <v>1</v>
      </c>
      <c r="O23">
        <f>$C$34</f>
        <v>21.125</v>
      </c>
      <c r="Q23" t="s">
        <v>1</v>
      </c>
      <c r="S23">
        <f>$C$34</f>
        <v>21.125</v>
      </c>
      <c r="U23" t="s">
        <v>1</v>
      </c>
      <c r="W23">
        <f>$C$34</f>
        <v>21.125</v>
      </c>
      <c r="Y23" t="s">
        <v>1</v>
      </c>
      <c r="AA23">
        <f>$C$34</f>
        <v>21.125</v>
      </c>
      <c r="AC23" t="s">
        <v>1</v>
      </c>
      <c r="AE23">
        <f>$C$34</f>
        <v>21.125</v>
      </c>
      <c r="AG23" t="s">
        <v>1</v>
      </c>
      <c r="AI23">
        <f>$C$34</f>
        <v>21.125</v>
      </c>
      <c r="AK23" t="s">
        <v>1</v>
      </c>
      <c r="AM23">
        <f>$C$34</f>
        <v>21.125</v>
      </c>
      <c r="AO23" t="s">
        <v>1</v>
      </c>
      <c r="AQ23">
        <f>$C$34</f>
        <v>21.125</v>
      </c>
      <c r="AS23" t="s">
        <v>1</v>
      </c>
      <c r="AU23">
        <f>$C$34</f>
        <v>21.125</v>
      </c>
      <c r="AW23" t="s">
        <v>1</v>
      </c>
      <c r="AY23">
        <f>$C$34</f>
        <v>21.125</v>
      </c>
      <c r="BA23" t="s">
        <v>1</v>
      </c>
      <c r="BC23">
        <f>$C$34</f>
        <v>21.125</v>
      </c>
      <c r="BE23" t="s">
        <v>1</v>
      </c>
      <c r="BG23">
        <f>$C$34</f>
        <v>21.125</v>
      </c>
      <c r="BI23" t="s">
        <v>1</v>
      </c>
      <c r="BK23">
        <f>$C$34</f>
        <v>21.125</v>
      </c>
      <c r="BM23" t="s">
        <v>1</v>
      </c>
      <c r="BO23">
        <f>$C$34</f>
        <v>21.125</v>
      </c>
      <c r="BQ23" t="s">
        <v>1</v>
      </c>
      <c r="BS23">
        <f>$C$34</f>
        <v>21.125</v>
      </c>
      <c r="BU23" t="s">
        <v>1</v>
      </c>
      <c r="BW23">
        <f>$C$34</f>
        <v>21.125</v>
      </c>
      <c r="BY23" t="s">
        <v>1</v>
      </c>
      <c r="CA23">
        <f>$C$34</f>
        <v>21.125</v>
      </c>
      <c r="CC23" t="s">
        <v>1</v>
      </c>
      <c r="CE23">
        <f>$C$34</f>
        <v>21.125</v>
      </c>
      <c r="CG23" t="s">
        <v>1</v>
      </c>
      <c r="CI23">
        <f>$C$34</f>
        <v>21.125</v>
      </c>
      <c r="CK23" t="s">
        <v>1</v>
      </c>
      <c r="CM23">
        <f>$C$34</f>
        <v>21.125</v>
      </c>
      <c r="CO23" t="s">
        <v>1</v>
      </c>
      <c r="CQ23">
        <f>$C$34</f>
        <v>21.125</v>
      </c>
      <c r="CS23" t="s">
        <v>1</v>
      </c>
      <c r="CU23">
        <f>$C$34</f>
        <v>21.125</v>
      </c>
    </row>
    <row r="24" spans="1:99" x14ac:dyDescent="0.25">
      <c r="A24" s="7">
        <v>130</v>
      </c>
      <c r="B24">
        <v>9</v>
      </c>
      <c r="D24" s="1"/>
    </row>
    <row r="25" spans="1:99" x14ac:dyDescent="0.25">
      <c r="A25" s="7">
        <v>130</v>
      </c>
      <c r="B25">
        <v>8</v>
      </c>
      <c r="D25" s="1"/>
    </row>
    <row r="26" spans="1:99" x14ac:dyDescent="0.25">
      <c r="A26" s="7">
        <v>130</v>
      </c>
      <c r="B26">
        <v>7</v>
      </c>
      <c r="D26" s="1"/>
    </row>
    <row r="27" spans="1:99" x14ac:dyDescent="0.25">
      <c r="A27" s="7">
        <v>130</v>
      </c>
      <c r="B27">
        <v>6</v>
      </c>
      <c r="D27" s="1"/>
    </row>
    <row r="28" spans="1:99" x14ac:dyDescent="0.25">
      <c r="A28" s="7">
        <v>130</v>
      </c>
      <c r="B28">
        <v>5</v>
      </c>
      <c r="D28" s="1"/>
    </row>
    <row r="29" spans="1:99" x14ac:dyDescent="0.25">
      <c r="A29" s="7">
        <v>130</v>
      </c>
      <c r="B29">
        <v>4</v>
      </c>
      <c r="D29" s="1"/>
    </row>
    <row r="30" spans="1:99" x14ac:dyDescent="0.25">
      <c r="A30" s="7">
        <v>130</v>
      </c>
      <c r="B30">
        <v>3</v>
      </c>
      <c r="D30" s="1"/>
    </row>
    <row r="31" spans="1:99" x14ac:dyDescent="0.25">
      <c r="A31" s="7">
        <v>130</v>
      </c>
      <c r="B31">
        <v>2</v>
      </c>
      <c r="D31" s="1"/>
    </row>
    <row r="32" spans="1:99" x14ac:dyDescent="0.25">
      <c r="A32" s="7">
        <v>130</v>
      </c>
      <c r="B32">
        <v>1</v>
      </c>
      <c r="D32" s="1"/>
    </row>
    <row r="33" spans="1:99" x14ac:dyDescent="0.25">
      <c r="A33" s="2">
        <f>SUM(A21:A32)</f>
        <v>1560</v>
      </c>
      <c r="B33" s="2">
        <f>SUM(B21:B32)</f>
        <v>78</v>
      </c>
    </row>
    <row r="34" spans="1:99" x14ac:dyDescent="0.25">
      <c r="A34" t="s">
        <v>1</v>
      </c>
      <c r="C34">
        <f>A21*$H$6/12*78</f>
        <v>21.125</v>
      </c>
    </row>
    <row r="35" spans="1:99" x14ac:dyDescent="0.25">
      <c r="A35" s="4" t="s">
        <v>4</v>
      </c>
      <c r="B35" s="4"/>
      <c r="C35" s="4">
        <f>A33+C34</f>
        <v>1581.125</v>
      </c>
      <c r="E35" s="4" t="s">
        <v>4</v>
      </c>
      <c r="F35" s="3"/>
      <c r="G35" s="5">
        <f>SUM(G20:G34)</f>
        <v>3201.7781249999998</v>
      </c>
      <c r="I35" s="4" t="s">
        <v>4</v>
      </c>
      <c r="J35" s="3"/>
      <c r="K35" s="5">
        <f>SUM(K20:K34)</f>
        <v>4862.9475781250003</v>
      </c>
      <c r="M35" s="4" t="s">
        <v>4</v>
      </c>
      <c r="N35" s="3"/>
      <c r="O35" s="5">
        <f>SUM(O20:O34)</f>
        <v>6565.6462675781249</v>
      </c>
      <c r="Q35" s="4" t="s">
        <v>4</v>
      </c>
      <c r="R35" s="3"/>
      <c r="S35" s="5">
        <f>SUM(S20:S34)</f>
        <v>8310.9124242675789</v>
      </c>
      <c r="U35" s="4" t="s">
        <v>4</v>
      </c>
      <c r="V35" s="3"/>
      <c r="W35" s="5">
        <f>SUM(W20:W34)</f>
        <v>10099.810234874269</v>
      </c>
      <c r="Y35" s="4" t="s">
        <v>4</v>
      </c>
      <c r="Z35" s="3"/>
      <c r="AA35" s="5">
        <f>SUM(AA20:AA34)</f>
        <v>11933.430490746125</v>
      </c>
      <c r="AC35" s="4" t="s">
        <v>4</v>
      </c>
      <c r="AD35" s="3"/>
      <c r="AE35" s="5">
        <f>SUM(AE20:AE34)</f>
        <v>13812.891253014777</v>
      </c>
      <c r="AG35" s="4" t="s">
        <v>4</v>
      </c>
      <c r="AH35" s="3"/>
      <c r="AI35" s="5">
        <f>SUM(AI20:AI34)</f>
        <v>15739.338534340146</v>
      </c>
      <c r="AK35" s="4" t="s">
        <v>4</v>
      </c>
      <c r="AL35" s="3"/>
      <c r="AM35" s="5">
        <f>SUM(AM20:AM34)</f>
        <v>17713.946997698651</v>
      </c>
      <c r="AO35" s="4" t="s">
        <v>4</v>
      </c>
      <c r="AP35" s="3"/>
      <c r="AQ35" s="5">
        <f>SUM(AQ20:AQ34)</f>
        <v>19737.920672641118</v>
      </c>
      <c r="AS35" s="4" t="s">
        <v>4</v>
      </c>
      <c r="AT35" s="3"/>
      <c r="AU35" s="5">
        <f>SUM(AU20:AU34)</f>
        <v>21812.493689457144</v>
      </c>
      <c r="AW35" s="4" t="s">
        <v>4</v>
      </c>
      <c r="AX35" s="3"/>
      <c r="AY35" s="5">
        <f>SUM(AY20:AY34)</f>
        <v>23938.931031693573</v>
      </c>
      <c r="BA35" s="4" t="s">
        <v>4</v>
      </c>
      <c r="BB35" s="3"/>
      <c r="BC35" s="5">
        <f>SUM(BC20:BC34)</f>
        <v>26118.529307485915</v>
      </c>
      <c r="BE35" s="4" t="s">
        <v>4</v>
      </c>
      <c r="BF35" s="3"/>
      <c r="BG35" s="5">
        <f>SUM(BG20:BG34)</f>
        <v>28352.617540173062</v>
      </c>
      <c r="BI35" s="4" t="s">
        <v>4</v>
      </c>
      <c r="BJ35" s="3"/>
      <c r="BK35" s="5">
        <f>SUM(BK20:BK34)</f>
        <v>30642.557978677389</v>
      </c>
      <c r="BM35" s="4" t="s">
        <v>4</v>
      </c>
      <c r="BN35" s="3"/>
      <c r="BO35" s="5">
        <f>SUM(BO20:BO34)</f>
        <v>32989.746928144319</v>
      </c>
      <c r="BQ35" s="4" t="s">
        <v>4</v>
      </c>
      <c r="BR35" s="3"/>
      <c r="BS35" s="5">
        <f>SUM(BS20:BS34)</f>
        <v>35395.615601347927</v>
      </c>
      <c r="BU35" s="4" t="s">
        <v>4</v>
      </c>
      <c r="BV35" s="3"/>
      <c r="BW35" s="5">
        <f>SUM(BW20:BW34)</f>
        <v>37861.630991381622</v>
      </c>
      <c r="BY35" s="4" t="s">
        <v>4</v>
      </c>
      <c r="BZ35" s="3"/>
      <c r="CA35" s="5">
        <f>SUM(CA20:CA34)</f>
        <v>40389.296766166161</v>
      </c>
      <c r="CC35" s="4" t="s">
        <v>4</v>
      </c>
      <c r="CD35" s="3"/>
      <c r="CE35" s="5">
        <f>SUM(CE20:CE34)</f>
        <v>42980.154185320316</v>
      </c>
      <c r="CG35" s="4" t="s">
        <v>4</v>
      </c>
      <c r="CH35" s="3"/>
      <c r="CI35" s="5">
        <f>SUM(CI20:CI34)</f>
        <v>45635.783039953327</v>
      </c>
      <c r="CK35" s="4" t="s">
        <v>4</v>
      </c>
      <c r="CL35" s="3"/>
      <c r="CM35" s="5">
        <f>SUM(CM20:CM34)</f>
        <v>48357.802615952161</v>
      </c>
      <c r="CO35" s="4" t="s">
        <v>4</v>
      </c>
      <c r="CP35" s="3"/>
      <c r="CQ35" s="5">
        <f>SUM(CQ20:CQ34)</f>
        <v>51147.872681350964</v>
      </c>
      <c r="CS35" s="4" t="s">
        <v>4</v>
      </c>
      <c r="CT35" s="3"/>
      <c r="CU35" s="5">
        <f>SUM(CU20:CU34)</f>
        <v>54007.694498384735</v>
      </c>
    </row>
    <row r="38" spans="1:99" x14ac:dyDescent="0.25">
      <c r="A38" t="s">
        <v>37</v>
      </c>
      <c r="B38">
        <v>1</v>
      </c>
      <c r="C38">
        <v>2</v>
      </c>
      <c r="D38">
        <v>3</v>
      </c>
      <c r="E38">
        <v>4</v>
      </c>
      <c r="F38">
        <v>5</v>
      </c>
      <c r="G38">
        <v>6</v>
      </c>
      <c r="H38">
        <v>7</v>
      </c>
      <c r="I38">
        <v>8</v>
      </c>
      <c r="J38">
        <v>9</v>
      </c>
      <c r="K38">
        <v>10</v>
      </c>
      <c r="L38">
        <v>11</v>
      </c>
      <c r="M38">
        <v>12</v>
      </c>
      <c r="N38">
        <v>13</v>
      </c>
      <c r="O38">
        <v>14</v>
      </c>
      <c r="P38">
        <v>15</v>
      </c>
      <c r="Q38">
        <v>16</v>
      </c>
      <c r="R38">
        <v>17</v>
      </c>
      <c r="S38">
        <v>18</v>
      </c>
      <c r="T38">
        <v>19</v>
      </c>
      <c r="U38">
        <v>20</v>
      </c>
      <c r="V38">
        <v>21</v>
      </c>
      <c r="W38">
        <v>22</v>
      </c>
      <c r="X38">
        <v>23</v>
      </c>
      <c r="Y38">
        <v>24</v>
      </c>
      <c r="Z38">
        <v>25</v>
      </c>
    </row>
    <row r="39" spans="1:99" x14ac:dyDescent="0.25">
      <c r="A39" t="s">
        <v>35</v>
      </c>
      <c r="B39">
        <f>C35</f>
        <v>1581.125</v>
      </c>
      <c r="C39" s="1">
        <f>G35</f>
        <v>3201.7781249999998</v>
      </c>
      <c r="D39" s="1">
        <f>K35</f>
        <v>4862.9475781250003</v>
      </c>
      <c r="E39" s="1">
        <f>O35</f>
        <v>6565.6462675781249</v>
      </c>
      <c r="F39" s="1">
        <f>S35</f>
        <v>8310.9124242675789</v>
      </c>
      <c r="G39" s="1">
        <f>W35</f>
        <v>10099.810234874269</v>
      </c>
      <c r="H39" s="1">
        <f>AA35</f>
        <v>11933.430490746125</v>
      </c>
      <c r="I39" s="1">
        <f>AE35</f>
        <v>13812.891253014777</v>
      </c>
      <c r="J39" s="1">
        <f>AI35</f>
        <v>15739.338534340146</v>
      </c>
      <c r="K39" s="1">
        <f>AM35</f>
        <v>17713.946997698651</v>
      </c>
      <c r="L39" s="1">
        <f>AQ35</f>
        <v>19737.920672641118</v>
      </c>
      <c r="M39" s="1">
        <f>AU35</f>
        <v>21812.493689457144</v>
      </c>
      <c r="N39" s="1">
        <f>AY35</f>
        <v>23938.931031693573</v>
      </c>
      <c r="O39" s="1">
        <f>BC35</f>
        <v>26118.529307485915</v>
      </c>
      <c r="P39" s="1">
        <f>BG35</f>
        <v>28352.617540173062</v>
      </c>
      <c r="Q39" s="1">
        <f>BK35</f>
        <v>30642.557978677389</v>
      </c>
      <c r="R39" s="1">
        <f>BO35</f>
        <v>32989.746928144319</v>
      </c>
      <c r="S39" s="1">
        <f>BS35</f>
        <v>35395.615601347927</v>
      </c>
      <c r="T39" s="1">
        <f>BW35</f>
        <v>37861.630991381622</v>
      </c>
      <c r="U39" s="1">
        <f>CA35</f>
        <v>40389.296766166161</v>
      </c>
      <c r="V39" s="1">
        <f>CE35</f>
        <v>42980.154185320316</v>
      </c>
      <c r="W39" s="1">
        <f>CI35</f>
        <v>45635.783039953327</v>
      </c>
      <c r="X39" s="1">
        <f>CM35</f>
        <v>48357.802615952161</v>
      </c>
      <c r="Y39" s="1">
        <f>CQ35</f>
        <v>51147.872681350964</v>
      </c>
      <c r="Z39" s="1">
        <f>CU35</f>
        <v>54007.694498384735</v>
      </c>
    </row>
    <row r="42" spans="1:99" x14ac:dyDescent="0.25">
      <c r="A42" t="s">
        <v>34</v>
      </c>
      <c r="B42">
        <v>1</v>
      </c>
      <c r="C42">
        <v>25</v>
      </c>
    </row>
    <row r="43" spans="1:99" x14ac:dyDescent="0.25">
      <c r="A43" t="s">
        <v>35</v>
      </c>
      <c r="B43">
        <f>B39</f>
        <v>1581.125</v>
      </c>
      <c r="C43" s="1">
        <f>Z39</f>
        <v>54007.694498384735</v>
      </c>
    </row>
    <row r="46" spans="1:99" x14ac:dyDescent="0.25">
      <c r="A46" t="s">
        <v>36</v>
      </c>
      <c r="B46">
        <v>1</v>
      </c>
      <c r="C46">
        <v>2</v>
      </c>
      <c r="D46">
        <v>3</v>
      </c>
      <c r="E46">
        <v>4</v>
      </c>
      <c r="F46">
        <v>5</v>
      </c>
      <c r="G46">
        <v>6</v>
      </c>
      <c r="H46">
        <v>7</v>
      </c>
      <c r="I46">
        <v>8</v>
      </c>
      <c r="J46">
        <v>9</v>
      </c>
      <c r="K46">
        <v>10</v>
      </c>
      <c r="L46">
        <v>11</v>
      </c>
      <c r="M46">
        <v>12</v>
      </c>
      <c r="N46">
        <v>13</v>
      </c>
      <c r="O46">
        <v>14</v>
      </c>
      <c r="P46">
        <v>15</v>
      </c>
      <c r="Q46">
        <v>16</v>
      </c>
      <c r="R46">
        <v>17</v>
      </c>
      <c r="S46">
        <v>18</v>
      </c>
      <c r="T46">
        <v>19</v>
      </c>
      <c r="U46">
        <v>20</v>
      </c>
      <c r="V46">
        <v>21</v>
      </c>
      <c r="W46">
        <v>22</v>
      </c>
      <c r="X46">
        <v>23</v>
      </c>
      <c r="Y46">
        <v>24</v>
      </c>
      <c r="Z46">
        <v>25</v>
      </c>
    </row>
    <row r="47" spans="1:99" x14ac:dyDescent="0.25">
      <c r="A47" t="s">
        <v>35</v>
      </c>
      <c r="B47">
        <f>$C$35</f>
        <v>1581.125</v>
      </c>
      <c r="C47">
        <f>$B$47*C46</f>
        <v>3162.25</v>
      </c>
      <c r="D47">
        <f>$B$47*D46</f>
        <v>4743.375</v>
      </c>
      <c r="E47">
        <f t="shared" ref="E47:Z47" si="0">$B$47*E46</f>
        <v>6324.5</v>
      </c>
      <c r="F47">
        <f t="shared" si="0"/>
        <v>7905.625</v>
      </c>
      <c r="G47">
        <f t="shared" si="0"/>
        <v>9486.75</v>
      </c>
      <c r="H47">
        <f t="shared" si="0"/>
        <v>11067.875</v>
      </c>
      <c r="I47">
        <f t="shared" si="0"/>
        <v>12649</v>
      </c>
      <c r="J47">
        <f t="shared" si="0"/>
        <v>14230.125</v>
      </c>
      <c r="K47">
        <f t="shared" si="0"/>
        <v>15811.25</v>
      </c>
      <c r="L47">
        <f t="shared" si="0"/>
        <v>17392.375</v>
      </c>
      <c r="M47">
        <f t="shared" si="0"/>
        <v>18973.5</v>
      </c>
      <c r="N47">
        <f t="shared" si="0"/>
        <v>20554.625</v>
      </c>
      <c r="O47">
        <f t="shared" si="0"/>
        <v>22135.75</v>
      </c>
      <c r="P47">
        <f t="shared" si="0"/>
        <v>23716.875</v>
      </c>
      <c r="Q47">
        <f t="shared" si="0"/>
        <v>25298</v>
      </c>
      <c r="R47">
        <f t="shared" si="0"/>
        <v>26879.125</v>
      </c>
      <c r="S47">
        <f t="shared" si="0"/>
        <v>28460.25</v>
      </c>
      <c r="T47">
        <f t="shared" si="0"/>
        <v>30041.375</v>
      </c>
      <c r="U47">
        <f t="shared" si="0"/>
        <v>31622.5</v>
      </c>
      <c r="V47">
        <f t="shared" si="0"/>
        <v>33203.625</v>
      </c>
      <c r="W47">
        <f t="shared" si="0"/>
        <v>34784.75</v>
      </c>
      <c r="X47">
        <f t="shared" si="0"/>
        <v>36365.875</v>
      </c>
      <c r="Y47">
        <f t="shared" si="0"/>
        <v>37947</v>
      </c>
      <c r="Z47">
        <f t="shared" si="0"/>
        <v>39528.125</v>
      </c>
    </row>
  </sheetData>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47"/>
  <sheetViews>
    <sheetView zoomScale="90" zoomScaleNormal="90" workbookViewId="0">
      <selection activeCell="B16" sqref="B16"/>
    </sheetView>
  </sheetViews>
  <sheetFormatPr baseColWidth="10" defaultRowHeight="15" x14ac:dyDescent="0.25"/>
  <cols>
    <col min="2" max="3" width="14.28515625" customWidth="1"/>
  </cols>
  <sheetData>
    <row r="1" spans="1:8" ht="15.75" thickBot="1" x14ac:dyDescent="0.3">
      <c r="A1" s="6" t="s">
        <v>38</v>
      </c>
    </row>
    <row r="5" spans="1:8" x14ac:dyDescent="0.25">
      <c r="G5" t="s">
        <v>41</v>
      </c>
      <c r="H5" t="s">
        <v>40</v>
      </c>
    </row>
    <row r="6" spans="1:8" x14ac:dyDescent="0.25">
      <c r="G6" t="s">
        <v>43</v>
      </c>
      <c r="H6" s="7">
        <v>0.05</v>
      </c>
    </row>
    <row r="19" spans="1:99" x14ac:dyDescent="0.25">
      <c r="A19" s="4" t="s">
        <v>2</v>
      </c>
      <c r="E19" s="4" t="s">
        <v>5</v>
      </c>
      <c r="I19" s="4" t="s">
        <v>8</v>
      </c>
      <c r="M19" s="4" t="s">
        <v>9</v>
      </c>
      <c r="Q19" s="4" t="s">
        <v>10</v>
      </c>
      <c r="U19" s="4" t="s">
        <v>14</v>
      </c>
      <c r="Y19" s="4" t="s">
        <v>15</v>
      </c>
      <c r="AC19" s="4" t="s">
        <v>16</v>
      </c>
      <c r="AG19" s="4" t="s">
        <v>17</v>
      </c>
      <c r="AK19" s="4" t="s">
        <v>18</v>
      </c>
      <c r="AO19" s="4" t="s">
        <v>19</v>
      </c>
      <c r="AS19" s="4" t="s">
        <v>20</v>
      </c>
      <c r="AW19" s="4" t="s">
        <v>21</v>
      </c>
      <c r="BA19" s="4" t="s">
        <v>22</v>
      </c>
      <c r="BE19" s="4" t="s">
        <v>23</v>
      </c>
      <c r="BI19" s="4" t="s">
        <v>24</v>
      </c>
      <c r="BM19" s="4" t="s">
        <v>25</v>
      </c>
      <c r="BQ19" s="4" t="s">
        <v>26</v>
      </c>
      <c r="BU19" s="4" t="s">
        <v>27</v>
      </c>
      <c r="BY19" s="4" t="s">
        <v>28</v>
      </c>
      <c r="CC19" s="4" t="s">
        <v>29</v>
      </c>
      <c r="CG19" s="4" t="s">
        <v>30</v>
      </c>
      <c r="CK19" s="4" t="s">
        <v>31</v>
      </c>
      <c r="CO19" s="4" t="s">
        <v>32</v>
      </c>
      <c r="CS19" s="4" t="s">
        <v>33</v>
      </c>
    </row>
    <row r="20" spans="1:99" x14ac:dyDescent="0.25">
      <c r="A20" t="s">
        <v>3</v>
      </c>
      <c r="B20" t="s">
        <v>0</v>
      </c>
      <c r="E20" t="s">
        <v>6</v>
      </c>
      <c r="G20">
        <f>C35</f>
        <v>1602.25</v>
      </c>
      <c r="I20" t="s">
        <v>11</v>
      </c>
      <c r="K20" s="1">
        <f>G35</f>
        <v>3284.6125000000002</v>
      </c>
      <c r="M20" t="s">
        <v>12</v>
      </c>
      <c r="O20" s="1">
        <f>K35</f>
        <v>5051.0931250000003</v>
      </c>
      <c r="Q20" t="s">
        <v>13</v>
      </c>
      <c r="S20" s="1">
        <f>O35</f>
        <v>6905.8977812500007</v>
      </c>
      <c r="U20" t="s">
        <v>13</v>
      </c>
      <c r="W20" s="1">
        <f>S35</f>
        <v>8853.4426703125009</v>
      </c>
      <c r="Y20" t="s">
        <v>13</v>
      </c>
      <c r="AA20" s="1">
        <f>W35</f>
        <v>10898.364803828126</v>
      </c>
      <c r="AC20" t="s">
        <v>13</v>
      </c>
      <c r="AE20" s="1">
        <f>AA35</f>
        <v>13045.533044019532</v>
      </c>
      <c r="AG20" t="s">
        <v>13</v>
      </c>
      <c r="AI20" s="1">
        <f>AE35</f>
        <v>15300.059696220509</v>
      </c>
      <c r="AK20" t="s">
        <v>13</v>
      </c>
      <c r="AM20" s="1">
        <f>AI35</f>
        <v>17667.312681031537</v>
      </c>
      <c r="AO20" t="s">
        <v>13</v>
      </c>
      <c r="AQ20" s="1">
        <f>AM35</f>
        <v>20152.928315083114</v>
      </c>
      <c r="AS20" t="s">
        <v>13</v>
      </c>
      <c r="AU20" s="1">
        <f>AQ35</f>
        <v>22762.82473083727</v>
      </c>
      <c r="AW20" t="s">
        <v>13</v>
      </c>
      <c r="AY20" s="1">
        <f>AU35</f>
        <v>25503.215967379132</v>
      </c>
      <c r="BA20" t="s">
        <v>13</v>
      </c>
      <c r="BC20" s="1">
        <f>AY35</f>
        <v>28380.626765748089</v>
      </c>
      <c r="BE20" t="s">
        <v>13</v>
      </c>
      <c r="BG20" s="1">
        <f>BC35</f>
        <v>31401.908104035494</v>
      </c>
      <c r="BI20" t="s">
        <v>13</v>
      </c>
      <c r="BK20" s="1">
        <f>BG35</f>
        <v>34574.253509237271</v>
      </c>
      <c r="BM20" t="s">
        <v>13</v>
      </c>
      <c r="BO20" s="1">
        <f>BK35</f>
        <v>37905.216184699137</v>
      </c>
      <c r="BQ20" t="s">
        <v>13</v>
      </c>
      <c r="BS20" s="1">
        <f>BO35</f>
        <v>41402.726993934091</v>
      </c>
      <c r="BU20" t="s">
        <v>13</v>
      </c>
      <c r="BW20" s="1">
        <f>BS35</f>
        <v>45075.113343630794</v>
      </c>
      <c r="BY20" t="s">
        <v>13</v>
      </c>
      <c r="CA20" s="1">
        <f>BW35</f>
        <v>48931.119010812334</v>
      </c>
      <c r="CC20" t="s">
        <v>13</v>
      </c>
      <c r="CE20" s="1">
        <f>CA35</f>
        <v>52979.924961352954</v>
      </c>
      <c r="CG20" t="s">
        <v>13</v>
      </c>
      <c r="CI20" s="1">
        <f>CE35</f>
        <v>57231.171209420601</v>
      </c>
      <c r="CK20" t="s">
        <v>13</v>
      </c>
      <c r="CM20" s="1">
        <f>CI35</f>
        <v>61694.97976989163</v>
      </c>
      <c r="CO20" t="s">
        <v>13</v>
      </c>
      <c r="CQ20" s="1">
        <f>CM35</f>
        <v>66381.97875838622</v>
      </c>
      <c r="CS20" t="s">
        <v>13</v>
      </c>
      <c r="CU20" s="1">
        <f>CQ35</f>
        <v>71303.327696305525</v>
      </c>
    </row>
    <row r="21" spans="1:99" x14ac:dyDescent="0.25">
      <c r="A21" s="7">
        <v>130</v>
      </c>
      <c r="B21">
        <v>12</v>
      </c>
      <c r="E21" t="s">
        <v>7</v>
      </c>
      <c r="G21" s="1">
        <f>G20*$H$6</f>
        <v>80.112500000000011</v>
      </c>
      <c r="I21" t="s">
        <v>7</v>
      </c>
      <c r="K21" s="1">
        <f>K20*$H$6</f>
        <v>164.23062500000003</v>
      </c>
      <c r="M21" t="s">
        <v>7</v>
      </c>
      <c r="O21" s="1">
        <f>O20*$H$6</f>
        <v>252.55465625000002</v>
      </c>
      <c r="Q21" t="s">
        <v>7</v>
      </c>
      <c r="S21" s="1">
        <f>S20*$H$6</f>
        <v>345.29488906250003</v>
      </c>
      <c r="U21" t="s">
        <v>7</v>
      </c>
      <c r="W21" s="1">
        <f>W20*$H$6</f>
        <v>442.67213351562509</v>
      </c>
      <c r="Y21" t="s">
        <v>7</v>
      </c>
      <c r="AA21" s="1">
        <f>AA20*$H$6</f>
        <v>544.91824019140631</v>
      </c>
      <c r="AC21" t="s">
        <v>7</v>
      </c>
      <c r="AE21" s="1">
        <f>AE20*$H$6</f>
        <v>652.27665220097663</v>
      </c>
      <c r="AG21" t="s">
        <v>7</v>
      </c>
      <c r="AI21" s="1">
        <f>AI20*$H$6</f>
        <v>765.0029848110255</v>
      </c>
      <c r="AK21" t="s">
        <v>7</v>
      </c>
      <c r="AM21" s="1">
        <f>AM20*$H$6</f>
        <v>883.36563405157688</v>
      </c>
      <c r="AO21" t="s">
        <v>7</v>
      </c>
      <c r="AQ21" s="1">
        <f>AQ20*$H$6</f>
        <v>1007.6464157541558</v>
      </c>
      <c r="AS21" t="s">
        <v>7</v>
      </c>
      <c r="AU21" s="1">
        <f>AU20*$H$6</f>
        <v>1138.1412365418635</v>
      </c>
      <c r="AW21" t="s">
        <v>7</v>
      </c>
      <c r="AY21" s="1">
        <f>AY20*$H$6</f>
        <v>1275.1607983689566</v>
      </c>
      <c r="BA21" t="s">
        <v>7</v>
      </c>
      <c r="BC21" s="1">
        <f>BC20*$H$6</f>
        <v>1419.0313382874047</v>
      </c>
      <c r="BE21" t="s">
        <v>7</v>
      </c>
      <c r="BG21" s="1">
        <f>BG20*$H$6</f>
        <v>1570.0954052017748</v>
      </c>
      <c r="BI21" t="s">
        <v>7</v>
      </c>
      <c r="BK21" s="1">
        <f>BK20*$H$6</f>
        <v>1728.7126754618637</v>
      </c>
      <c r="BM21" t="s">
        <v>7</v>
      </c>
      <c r="BO21" s="1">
        <f>BO20*$H$6</f>
        <v>1895.2608092349569</v>
      </c>
      <c r="BQ21" t="s">
        <v>7</v>
      </c>
      <c r="BS21" s="1">
        <f>BS20*$H$6</f>
        <v>2070.1363496967047</v>
      </c>
      <c r="BU21" t="s">
        <v>7</v>
      </c>
      <c r="BW21" s="1">
        <f>BW20*$H$6</f>
        <v>2253.7556671815396</v>
      </c>
      <c r="BY21" t="s">
        <v>7</v>
      </c>
      <c r="CA21" s="1">
        <f>CA20*$H$6</f>
        <v>2446.5559505406168</v>
      </c>
      <c r="CC21" t="s">
        <v>7</v>
      </c>
      <c r="CE21" s="1">
        <f>CE20*$H$6</f>
        <v>2648.9962480676477</v>
      </c>
      <c r="CG21" t="s">
        <v>7</v>
      </c>
      <c r="CI21" s="1">
        <f>CI20*$H$6</f>
        <v>2861.5585604710304</v>
      </c>
      <c r="CK21" t="s">
        <v>7</v>
      </c>
      <c r="CM21" s="1">
        <f>CM20*$H$6</f>
        <v>3084.7489884945817</v>
      </c>
      <c r="CO21" t="s">
        <v>7</v>
      </c>
      <c r="CQ21" s="1">
        <f>CQ20*$H$6</f>
        <v>3319.0989379193111</v>
      </c>
      <c r="CS21" t="s">
        <v>7</v>
      </c>
      <c r="CU21" s="1">
        <f>CU20*$H$6</f>
        <v>3565.1663848152766</v>
      </c>
    </row>
    <row r="22" spans="1:99" x14ac:dyDescent="0.25">
      <c r="A22" s="7">
        <v>130</v>
      </c>
      <c r="B22">
        <v>11</v>
      </c>
      <c r="D22" s="1"/>
      <c r="E22" t="s">
        <v>3</v>
      </c>
      <c r="G22">
        <f>$A$33</f>
        <v>1560</v>
      </c>
      <c r="I22" t="s">
        <v>3</v>
      </c>
      <c r="K22">
        <f>$A$33</f>
        <v>1560</v>
      </c>
      <c r="M22" t="s">
        <v>3</v>
      </c>
      <c r="O22">
        <f>$A$33</f>
        <v>1560</v>
      </c>
      <c r="Q22" t="s">
        <v>3</v>
      </c>
      <c r="S22">
        <f>$A$33</f>
        <v>1560</v>
      </c>
      <c r="U22" t="s">
        <v>3</v>
      </c>
      <c r="W22">
        <f>$A$33</f>
        <v>1560</v>
      </c>
      <c r="Y22" t="s">
        <v>3</v>
      </c>
      <c r="AA22">
        <f>$A$33</f>
        <v>1560</v>
      </c>
      <c r="AC22" t="s">
        <v>3</v>
      </c>
      <c r="AE22">
        <f>$A$33</f>
        <v>1560</v>
      </c>
      <c r="AG22" t="s">
        <v>3</v>
      </c>
      <c r="AI22">
        <f>$A$33</f>
        <v>1560</v>
      </c>
      <c r="AK22" t="s">
        <v>3</v>
      </c>
      <c r="AM22">
        <f>$A$33</f>
        <v>1560</v>
      </c>
      <c r="AO22" t="s">
        <v>3</v>
      </c>
      <c r="AQ22">
        <f>$A$33</f>
        <v>1560</v>
      </c>
      <c r="AS22" t="s">
        <v>3</v>
      </c>
      <c r="AU22">
        <f>$A$33</f>
        <v>1560</v>
      </c>
      <c r="AW22" t="s">
        <v>3</v>
      </c>
      <c r="AY22">
        <f>$A$33</f>
        <v>1560</v>
      </c>
      <c r="BA22" t="s">
        <v>3</v>
      </c>
      <c r="BC22">
        <f>$A$33</f>
        <v>1560</v>
      </c>
      <c r="BE22" t="s">
        <v>3</v>
      </c>
      <c r="BG22">
        <f>$A$33</f>
        <v>1560</v>
      </c>
      <c r="BI22" t="s">
        <v>3</v>
      </c>
      <c r="BK22">
        <f>$A$33</f>
        <v>1560</v>
      </c>
      <c r="BM22" t="s">
        <v>3</v>
      </c>
      <c r="BO22">
        <f>$A$33</f>
        <v>1560</v>
      </c>
      <c r="BQ22" t="s">
        <v>3</v>
      </c>
      <c r="BS22">
        <f>$A$33</f>
        <v>1560</v>
      </c>
      <c r="BU22" t="s">
        <v>3</v>
      </c>
      <c r="BW22">
        <f>$A$33</f>
        <v>1560</v>
      </c>
      <c r="BY22" t="s">
        <v>3</v>
      </c>
      <c r="CA22">
        <f>$A$33</f>
        <v>1560</v>
      </c>
      <c r="CC22" t="s">
        <v>3</v>
      </c>
      <c r="CE22">
        <f>$A$33</f>
        <v>1560</v>
      </c>
      <c r="CG22" t="s">
        <v>3</v>
      </c>
      <c r="CI22">
        <f>$A$33</f>
        <v>1560</v>
      </c>
      <c r="CK22" t="s">
        <v>3</v>
      </c>
      <c r="CM22">
        <f>$A$33</f>
        <v>1560</v>
      </c>
      <c r="CO22" t="s">
        <v>3</v>
      </c>
      <c r="CQ22">
        <f>$A$33</f>
        <v>1560</v>
      </c>
      <c r="CS22" t="s">
        <v>3</v>
      </c>
      <c r="CU22">
        <f>$A$33</f>
        <v>1560</v>
      </c>
    </row>
    <row r="23" spans="1:99" x14ac:dyDescent="0.25">
      <c r="A23" s="7">
        <v>130</v>
      </c>
      <c r="B23">
        <v>10</v>
      </c>
      <c r="D23" s="1"/>
      <c r="E23" t="s">
        <v>1</v>
      </c>
      <c r="G23">
        <f>$C$34</f>
        <v>42.25</v>
      </c>
      <c r="I23" t="s">
        <v>1</v>
      </c>
      <c r="K23">
        <f>$C$34</f>
        <v>42.25</v>
      </c>
      <c r="M23" t="s">
        <v>1</v>
      </c>
      <c r="O23">
        <f>$C$34</f>
        <v>42.25</v>
      </c>
      <c r="Q23" t="s">
        <v>1</v>
      </c>
      <c r="S23">
        <f>$C$34</f>
        <v>42.25</v>
      </c>
      <c r="U23" t="s">
        <v>1</v>
      </c>
      <c r="W23">
        <f>$C$34</f>
        <v>42.25</v>
      </c>
      <c r="Y23" t="s">
        <v>1</v>
      </c>
      <c r="AA23">
        <f>$C$34</f>
        <v>42.25</v>
      </c>
      <c r="AC23" t="s">
        <v>1</v>
      </c>
      <c r="AE23">
        <f>$C$34</f>
        <v>42.25</v>
      </c>
      <c r="AG23" t="s">
        <v>1</v>
      </c>
      <c r="AI23">
        <f>$C$34</f>
        <v>42.25</v>
      </c>
      <c r="AK23" t="s">
        <v>1</v>
      </c>
      <c r="AM23">
        <f>$C$34</f>
        <v>42.25</v>
      </c>
      <c r="AO23" t="s">
        <v>1</v>
      </c>
      <c r="AQ23">
        <f>$C$34</f>
        <v>42.25</v>
      </c>
      <c r="AS23" t="s">
        <v>1</v>
      </c>
      <c r="AU23">
        <f>$C$34</f>
        <v>42.25</v>
      </c>
      <c r="AW23" t="s">
        <v>1</v>
      </c>
      <c r="AY23">
        <f>$C$34</f>
        <v>42.25</v>
      </c>
      <c r="BA23" t="s">
        <v>1</v>
      </c>
      <c r="BC23">
        <f>$C$34</f>
        <v>42.25</v>
      </c>
      <c r="BE23" t="s">
        <v>1</v>
      </c>
      <c r="BG23">
        <f>$C$34</f>
        <v>42.25</v>
      </c>
      <c r="BI23" t="s">
        <v>1</v>
      </c>
      <c r="BK23">
        <f>$C$34</f>
        <v>42.25</v>
      </c>
      <c r="BM23" t="s">
        <v>1</v>
      </c>
      <c r="BO23">
        <f>$C$34</f>
        <v>42.25</v>
      </c>
      <c r="BQ23" t="s">
        <v>1</v>
      </c>
      <c r="BS23">
        <f>$C$34</f>
        <v>42.25</v>
      </c>
      <c r="BU23" t="s">
        <v>1</v>
      </c>
      <c r="BW23">
        <f>$C$34</f>
        <v>42.25</v>
      </c>
      <c r="BY23" t="s">
        <v>1</v>
      </c>
      <c r="CA23">
        <f>$C$34</f>
        <v>42.25</v>
      </c>
      <c r="CC23" t="s">
        <v>1</v>
      </c>
      <c r="CE23">
        <f>$C$34</f>
        <v>42.25</v>
      </c>
      <c r="CG23" t="s">
        <v>1</v>
      </c>
      <c r="CI23">
        <f>$C$34</f>
        <v>42.25</v>
      </c>
      <c r="CK23" t="s">
        <v>1</v>
      </c>
      <c r="CM23">
        <f>$C$34</f>
        <v>42.25</v>
      </c>
      <c r="CO23" t="s">
        <v>1</v>
      </c>
      <c r="CQ23">
        <f>$C$34</f>
        <v>42.25</v>
      </c>
      <c r="CS23" t="s">
        <v>1</v>
      </c>
      <c r="CU23">
        <f>$C$34</f>
        <v>42.25</v>
      </c>
    </row>
    <row r="24" spans="1:99" x14ac:dyDescent="0.25">
      <c r="A24" s="7">
        <v>130</v>
      </c>
      <c r="B24">
        <v>9</v>
      </c>
      <c r="D24" s="1"/>
    </row>
    <row r="25" spans="1:99" x14ac:dyDescent="0.25">
      <c r="A25" s="7">
        <v>130</v>
      </c>
      <c r="B25">
        <v>8</v>
      </c>
      <c r="D25" s="1"/>
    </row>
    <row r="26" spans="1:99" x14ac:dyDescent="0.25">
      <c r="A26" s="7">
        <v>130</v>
      </c>
      <c r="B26">
        <v>7</v>
      </c>
      <c r="D26" s="1"/>
    </row>
    <row r="27" spans="1:99" x14ac:dyDescent="0.25">
      <c r="A27" s="7">
        <v>130</v>
      </c>
      <c r="B27">
        <v>6</v>
      </c>
      <c r="D27" s="1"/>
    </row>
    <row r="28" spans="1:99" x14ac:dyDescent="0.25">
      <c r="A28" s="7">
        <v>130</v>
      </c>
      <c r="B28">
        <v>5</v>
      </c>
      <c r="D28" s="1"/>
    </row>
    <row r="29" spans="1:99" x14ac:dyDescent="0.25">
      <c r="A29" s="7">
        <v>130</v>
      </c>
      <c r="B29">
        <v>4</v>
      </c>
      <c r="D29" s="1"/>
    </row>
    <row r="30" spans="1:99" x14ac:dyDescent="0.25">
      <c r="A30" s="7">
        <v>130</v>
      </c>
      <c r="B30">
        <v>3</v>
      </c>
      <c r="D30" s="1"/>
    </row>
    <row r="31" spans="1:99" x14ac:dyDescent="0.25">
      <c r="A31" s="7">
        <v>130</v>
      </c>
      <c r="B31">
        <v>2</v>
      </c>
      <c r="D31" s="1"/>
    </row>
    <row r="32" spans="1:99" x14ac:dyDescent="0.25">
      <c r="A32" s="7">
        <v>130</v>
      </c>
      <c r="B32">
        <v>1</v>
      </c>
      <c r="D32" s="1"/>
    </row>
    <row r="33" spans="1:99" x14ac:dyDescent="0.25">
      <c r="A33" s="2">
        <f>SUM(A21:A32)</f>
        <v>1560</v>
      </c>
      <c r="B33" s="2">
        <f>SUM(B21:B32)</f>
        <v>78</v>
      </c>
    </row>
    <row r="34" spans="1:99" x14ac:dyDescent="0.25">
      <c r="A34" t="s">
        <v>1</v>
      </c>
      <c r="C34">
        <f>A21*$H$6/12*78</f>
        <v>42.25</v>
      </c>
    </row>
    <row r="35" spans="1:99" x14ac:dyDescent="0.25">
      <c r="A35" s="4" t="s">
        <v>4</v>
      </c>
      <c r="B35" s="4"/>
      <c r="C35" s="4">
        <f>A33+C34</f>
        <v>1602.25</v>
      </c>
      <c r="E35" s="4" t="s">
        <v>4</v>
      </c>
      <c r="F35" s="3"/>
      <c r="G35" s="5">
        <f>SUM(G20:G34)</f>
        <v>3284.6125000000002</v>
      </c>
      <c r="I35" s="4" t="s">
        <v>4</v>
      </c>
      <c r="J35" s="3"/>
      <c r="K35" s="5">
        <f>SUM(K20:K34)</f>
        <v>5051.0931250000003</v>
      </c>
      <c r="M35" s="4" t="s">
        <v>4</v>
      </c>
      <c r="N35" s="3"/>
      <c r="O35" s="5">
        <f>SUM(O20:O34)</f>
        <v>6905.8977812500007</v>
      </c>
      <c r="Q35" s="4" t="s">
        <v>4</v>
      </c>
      <c r="R35" s="3"/>
      <c r="S35" s="5">
        <f>SUM(S20:S34)</f>
        <v>8853.4426703125009</v>
      </c>
      <c r="U35" s="4" t="s">
        <v>4</v>
      </c>
      <c r="V35" s="3"/>
      <c r="W35" s="5">
        <f>SUM(W20:W34)</f>
        <v>10898.364803828126</v>
      </c>
      <c r="Y35" s="4" t="s">
        <v>4</v>
      </c>
      <c r="Z35" s="3"/>
      <c r="AA35" s="5">
        <f>SUM(AA20:AA34)</f>
        <v>13045.533044019532</v>
      </c>
      <c r="AC35" s="4" t="s">
        <v>4</v>
      </c>
      <c r="AD35" s="3"/>
      <c r="AE35" s="5">
        <f>SUM(AE20:AE34)</f>
        <v>15300.059696220509</v>
      </c>
      <c r="AG35" s="4" t="s">
        <v>4</v>
      </c>
      <c r="AH35" s="3"/>
      <c r="AI35" s="5">
        <f>SUM(AI20:AI34)</f>
        <v>17667.312681031537</v>
      </c>
      <c r="AK35" s="4" t="s">
        <v>4</v>
      </c>
      <c r="AL35" s="3"/>
      <c r="AM35" s="5">
        <f>SUM(AM20:AM34)</f>
        <v>20152.928315083114</v>
      </c>
      <c r="AO35" s="4" t="s">
        <v>4</v>
      </c>
      <c r="AP35" s="3"/>
      <c r="AQ35" s="5">
        <f>SUM(AQ20:AQ34)</f>
        <v>22762.82473083727</v>
      </c>
      <c r="AS35" s="4" t="s">
        <v>4</v>
      </c>
      <c r="AT35" s="3"/>
      <c r="AU35" s="5">
        <f>SUM(AU20:AU34)</f>
        <v>25503.215967379132</v>
      </c>
      <c r="AW35" s="4" t="s">
        <v>4</v>
      </c>
      <c r="AX35" s="3"/>
      <c r="AY35" s="5">
        <f>SUM(AY20:AY34)</f>
        <v>28380.626765748089</v>
      </c>
      <c r="BA35" s="4" t="s">
        <v>4</v>
      </c>
      <c r="BB35" s="3"/>
      <c r="BC35" s="5">
        <f>SUM(BC20:BC34)</f>
        <v>31401.908104035494</v>
      </c>
      <c r="BE35" s="4" t="s">
        <v>4</v>
      </c>
      <c r="BF35" s="3"/>
      <c r="BG35" s="5">
        <f>SUM(BG20:BG34)</f>
        <v>34574.253509237271</v>
      </c>
      <c r="BI35" s="4" t="s">
        <v>4</v>
      </c>
      <c r="BJ35" s="3"/>
      <c r="BK35" s="5">
        <f>SUM(BK20:BK34)</f>
        <v>37905.216184699137</v>
      </c>
      <c r="BM35" s="4" t="s">
        <v>4</v>
      </c>
      <c r="BN35" s="3"/>
      <c r="BO35" s="5">
        <f>SUM(BO20:BO34)</f>
        <v>41402.726993934091</v>
      </c>
      <c r="BQ35" s="4" t="s">
        <v>4</v>
      </c>
      <c r="BR35" s="3"/>
      <c r="BS35" s="5">
        <f>SUM(BS20:BS34)</f>
        <v>45075.113343630794</v>
      </c>
      <c r="BU35" s="4" t="s">
        <v>4</v>
      </c>
      <c r="BV35" s="3"/>
      <c r="BW35" s="5">
        <f>SUM(BW20:BW34)</f>
        <v>48931.119010812334</v>
      </c>
      <c r="BY35" s="4" t="s">
        <v>4</v>
      </c>
      <c r="BZ35" s="3"/>
      <c r="CA35" s="5">
        <f>SUM(CA20:CA34)</f>
        <v>52979.924961352954</v>
      </c>
      <c r="CC35" s="4" t="s">
        <v>4</v>
      </c>
      <c r="CD35" s="3"/>
      <c r="CE35" s="5">
        <f>SUM(CE20:CE34)</f>
        <v>57231.171209420601</v>
      </c>
      <c r="CG35" s="4" t="s">
        <v>4</v>
      </c>
      <c r="CH35" s="3"/>
      <c r="CI35" s="5">
        <f>SUM(CI20:CI34)</f>
        <v>61694.97976989163</v>
      </c>
      <c r="CK35" s="4" t="s">
        <v>4</v>
      </c>
      <c r="CL35" s="3"/>
      <c r="CM35" s="5">
        <f>SUM(CM20:CM34)</f>
        <v>66381.97875838622</v>
      </c>
      <c r="CO35" s="4" t="s">
        <v>4</v>
      </c>
      <c r="CP35" s="3"/>
      <c r="CQ35" s="5">
        <f>SUM(CQ20:CQ34)</f>
        <v>71303.327696305525</v>
      </c>
      <c r="CS35" s="4" t="s">
        <v>4</v>
      </c>
      <c r="CT35" s="3"/>
      <c r="CU35" s="5">
        <f>SUM(CU20:CU34)</f>
        <v>76470.744081120807</v>
      </c>
    </row>
    <row r="38" spans="1:99" x14ac:dyDescent="0.25">
      <c r="A38" t="s">
        <v>37</v>
      </c>
      <c r="B38">
        <v>1</v>
      </c>
      <c r="C38">
        <v>2</v>
      </c>
      <c r="D38">
        <v>3</v>
      </c>
      <c r="E38">
        <v>4</v>
      </c>
      <c r="F38">
        <v>5</v>
      </c>
      <c r="G38">
        <v>6</v>
      </c>
      <c r="H38">
        <v>7</v>
      </c>
      <c r="I38">
        <v>8</v>
      </c>
      <c r="J38">
        <v>9</v>
      </c>
      <c r="K38">
        <v>10</v>
      </c>
      <c r="L38">
        <v>11</v>
      </c>
      <c r="M38">
        <v>12</v>
      </c>
      <c r="N38">
        <v>13</v>
      </c>
      <c r="O38">
        <v>14</v>
      </c>
      <c r="P38">
        <v>15</v>
      </c>
      <c r="Q38">
        <v>16</v>
      </c>
      <c r="R38">
        <v>17</v>
      </c>
      <c r="S38">
        <v>18</v>
      </c>
      <c r="T38">
        <v>19</v>
      </c>
      <c r="U38">
        <v>20</v>
      </c>
      <c r="V38">
        <v>21</v>
      </c>
      <c r="W38">
        <v>22</v>
      </c>
      <c r="X38">
        <v>23</v>
      </c>
      <c r="Y38">
        <v>24</v>
      </c>
      <c r="Z38">
        <v>25</v>
      </c>
    </row>
    <row r="39" spans="1:99" x14ac:dyDescent="0.25">
      <c r="A39" t="s">
        <v>35</v>
      </c>
      <c r="B39">
        <f>C35</f>
        <v>1602.25</v>
      </c>
      <c r="C39" s="1">
        <f>G35</f>
        <v>3284.6125000000002</v>
      </c>
      <c r="D39" s="1">
        <f>K35</f>
        <v>5051.0931250000003</v>
      </c>
      <c r="E39" s="1">
        <f>O35</f>
        <v>6905.8977812500007</v>
      </c>
      <c r="F39" s="1">
        <f>S35</f>
        <v>8853.4426703125009</v>
      </c>
      <c r="G39" s="1">
        <f>W35</f>
        <v>10898.364803828126</v>
      </c>
      <c r="H39" s="1">
        <f>AA35</f>
        <v>13045.533044019532</v>
      </c>
      <c r="I39" s="1">
        <f>AE35</f>
        <v>15300.059696220509</v>
      </c>
      <c r="J39" s="1">
        <f>AI35</f>
        <v>17667.312681031537</v>
      </c>
      <c r="K39" s="1">
        <f>AM35</f>
        <v>20152.928315083114</v>
      </c>
      <c r="L39" s="1">
        <f>AQ35</f>
        <v>22762.82473083727</v>
      </c>
      <c r="M39" s="1">
        <f>AU35</f>
        <v>25503.215967379132</v>
      </c>
      <c r="N39" s="1">
        <f>AY35</f>
        <v>28380.626765748089</v>
      </c>
      <c r="O39" s="1">
        <f>BC35</f>
        <v>31401.908104035494</v>
      </c>
      <c r="P39" s="1">
        <f>BG35</f>
        <v>34574.253509237271</v>
      </c>
      <c r="Q39" s="1">
        <f>BK35</f>
        <v>37905.216184699137</v>
      </c>
      <c r="R39" s="1">
        <f>BO35</f>
        <v>41402.726993934091</v>
      </c>
      <c r="S39" s="1">
        <f>BS35</f>
        <v>45075.113343630794</v>
      </c>
      <c r="T39" s="1">
        <f>BW35</f>
        <v>48931.119010812334</v>
      </c>
      <c r="U39" s="1">
        <f>CA35</f>
        <v>52979.924961352954</v>
      </c>
      <c r="V39" s="1">
        <f>CE35</f>
        <v>57231.171209420601</v>
      </c>
      <c r="W39" s="1">
        <f>CI35</f>
        <v>61694.97976989163</v>
      </c>
      <c r="X39" s="1">
        <f>CM35</f>
        <v>66381.97875838622</v>
      </c>
      <c r="Y39" s="1">
        <f>CQ35</f>
        <v>71303.327696305525</v>
      </c>
      <c r="Z39" s="1">
        <f>CU35</f>
        <v>76470.744081120807</v>
      </c>
    </row>
    <row r="42" spans="1:99" x14ac:dyDescent="0.25">
      <c r="A42" t="s">
        <v>34</v>
      </c>
      <c r="B42">
        <v>1</v>
      </c>
      <c r="C42">
        <v>25</v>
      </c>
    </row>
    <row r="43" spans="1:99" x14ac:dyDescent="0.25">
      <c r="A43" t="s">
        <v>35</v>
      </c>
      <c r="B43">
        <f>B39</f>
        <v>1602.25</v>
      </c>
      <c r="C43" s="1">
        <f>Z39</f>
        <v>76470.744081120807</v>
      </c>
    </row>
    <row r="46" spans="1:99" x14ac:dyDescent="0.25">
      <c r="A46" t="s">
        <v>36</v>
      </c>
      <c r="B46">
        <v>1</v>
      </c>
      <c r="C46">
        <v>2</v>
      </c>
      <c r="D46">
        <v>3</v>
      </c>
      <c r="E46">
        <v>4</v>
      </c>
      <c r="F46">
        <v>5</v>
      </c>
      <c r="G46">
        <v>6</v>
      </c>
      <c r="H46">
        <v>7</v>
      </c>
      <c r="I46">
        <v>8</v>
      </c>
      <c r="J46">
        <v>9</v>
      </c>
      <c r="K46">
        <v>10</v>
      </c>
      <c r="L46">
        <v>11</v>
      </c>
      <c r="M46">
        <v>12</v>
      </c>
      <c r="N46">
        <v>13</v>
      </c>
      <c r="O46">
        <v>14</v>
      </c>
      <c r="P46">
        <v>15</v>
      </c>
      <c r="Q46">
        <v>16</v>
      </c>
      <c r="R46">
        <v>17</v>
      </c>
      <c r="S46">
        <v>18</v>
      </c>
      <c r="T46">
        <v>19</v>
      </c>
      <c r="U46">
        <v>20</v>
      </c>
      <c r="V46">
        <v>21</v>
      </c>
      <c r="W46">
        <v>22</v>
      </c>
      <c r="X46">
        <v>23</v>
      </c>
      <c r="Y46">
        <v>24</v>
      </c>
      <c r="Z46">
        <v>25</v>
      </c>
    </row>
    <row r="47" spans="1:99" x14ac:dyDescent="0.25">
      <c r="A47" t="s">
        <v>35</v>
      </c>
      <c r="B47">
        <f>$C$35</f>
        <v>1602.25</v>
      </c>
      <c r="C47">
        <f>$B$47*C46</f>
        <v>3204.5</v>
      </c>
      <c r="D47">
        <f>$B$47*D46</f>
        <v>4806.75</v>
      </c>
      <c r="E47">
        <f t="shared" ref="E47:Z47" si="0">$B$47*E46</f>
        <v>6409</v>
      </c>
      <c r="F47">
        <f t="shared" si="0"/>
        <v>8011.25</v>
      </c>
      <c r="G47">
        <f t="shared" si="0"/>
        <v>9613.5</v>
      </c>
      <c r="H47">
        <f t="shared" si="0"/>
        <v>11215.75</v>
      </c>
      <c r="I47">
        <f t="shared" si="0"/>
        <v>12818</v>
      </c>
      <c r="J47">
        <f t="shared" si="0"/>
        <v>14420.25</v>
      </c>
      <c r="K47">
        <f t="shared" si="0"/>
        <v>16022.5</v>
      </c>
      <c r="L47">
        <f t="shared" si="0"/>
        <v>17624.75</v>
      </c>
      <c r="M47">
        <f t="shared" si="0"/>
        <v>19227</v>
      </c>
      <c r="N47">
        <f t="shared" si="0"/>
        <v>20829.25</v>
      </c>
      <c r="O47">
        <f t="shared" si="0"/>
        <v>22431.5</v>
      </c>
      <c r="P47">
        <f t="shared" si="0"/>
        <v>24033.75</v>
      </c>
      <c r="Q47">
        <f t="shared" si="0"/>
        <v>25636</v>
      </c>
      <c r="R47">
        <f t="shared" si="0"/>
        <v>27238.25</v>
      </c>
      <c r="S47">
        <f t="shared" si="0"/>
        <v>28840.5</v>
      </c>
      <c r="T47">
        <f t="shared" si="0"/>
        <v>30442.75</v>
      </c>
      <c r="U47">
        <f t="shared" si="0"/>
        <v>32045</v>
      </c>
      <c r="V47">
        <f t="shared" si="0"/>
        <v>33647.25</v>
      </c>
      <c r="W47">
        <f t="shared" si="0"/>
        <v>35249.5</v>
      </c>
      <c r="X47">
        <f t="shared" si="0"/>
        <v>36851.75</v>
      </c>
      <c r="Y47">
        <f t="shared" si="0"/>
        <v>38454</v>
      </c>
      <c r="Z47">
        <f t="shared" si="0"/>
        <v>40056.25</v>
      </c>
    </row>
  </sheetData>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47"/>
  <sheetViews>
    <sheetView zoomScale="90" zoomScaleNormal="90" workbookViewId="0">
      <selection activeCell="B15" sqref="B15"/>
    </sheetView>
  </sheetViews>
  <sheetFormatPr baseColWidth="10" defaultRowHeight="15" x14ac:dyDescent="0.25"/>
  <cols>
    <col min="2" max="3" width="14.28515625" customWidth="1"/>
  </cols>
  <sheetData>
    <row r="1" spans="1:8" ht="15.75" thickBot="1" x14ac:dyDescent="0.3">
      <c r="A1" s="6" t="s">
        <v>38</v>
      </c>
    </row>
    <row r="5" spans="1:8" x14ac:dyDescent="0.25">
      <c r="G5" t="s">
        <v>41</v>
      </c>
      <c r="H5" t="s">
        <v>40</v>
      </c>
    </row>
    <row r="6" spans="1:8" x14ac:dyDescent="0.25">
      <c r="G6" t="s">
        <v>39</v>
      </c>
      <c r="H6" s="7">
        <v>1.4999999999999999E-2</v>
      </c>
    </row>
    <row r="19" spans="1:99" x14ac:dyDescent="0.25">
      <c r="A19" s="4" t="s">
        <v>2</v>
      </c>
      <c r="E19" s="4" t="s">
        <v>5</v>
      </c>
      <c r="I19" s="4" t="s">
        <v>8</v>
      </c>
      <c r="M19" s="4" t="s">
        <v>9</v>
      </c>
      <c r="Q19" s="4" t="s">
        <v>10</v>
      </c>
      <c r="U19" s="4" t="s">
        <v>14</v>
      </c>
      <c r="Y19" s="4" t="s">
        <v>15</v>
      </c>
      <c r="AC19" s="4" t="s">
        <v>16</v>
      </c>
      <c r="AG19" s="4" t="s">
        <v>17</v>
      </c>
      <c r="AK19" s="4" t="s">
        <v>18</v>
      </c>
      <c r="AO19" s="4" t="s">
        <v>19</v>
      </c>
      <c r="AS19" s="4" t="s">
        <v>20</v>
      </c>
      <c r="AW19" s="4" t="s">
        <v>21</v>
      </c>
      <c r="BA19" s="4" t="s">
        <v>22</v>
      </c>
      <c r="BE19" s="4" t="s">
        <v>23</v>
      </c>
      <c r="BI19" s="4" t="s">
        <v>24</v>
      </c>
      <c r="BM19" s="4" t="s">
        <v>25</v>
      </c>
      <c r="BQ19" s="4" t="s">
        <v>26</v>
      </c>
      <c r="BU19" s="4" t="s">
        <v>27</v>
      </c>
      <c r="BY19" s="4" t="s">
        <v>28</v>
      </c>
      <c r="CC19" s="4" t="s">
        <v>29</v>
      </c>
      <c r="CG19" s="4" t="s">
        <v>30</v>
      </c>
      <c r="CK19" s="4" t="s">
        <v>31</v>
      </c>
      <c r="CO19" s="4" t="s">
        <v>32</v>
      </c>
      <c r="CS19" s="4" t="s">
        <v>33</v>
      </c>
    </row>
    <row r="20" spans="1:99" x14ac:dyDescent="0.25">
      <c r="A20" t="s">
        <v>3</v>
      </c>
      <c r="B20" t="s">
        <v>0</v>
      </c>
      <c r="E20" t="s">
        <v>6</v>
      </c>
      <c r="G20" s="1">
        <f>C35</f>
        <v>1572.675</v>
      </c>
      <c r="I20" t="s">
        <v>11</v>
      </c>
      <c r="K20" s="1">
        <f>G35</f>
        <v>3168.9401250000001</v>
      </c>
      <c r="M20" t="s">
        <v>12</v>
      </c>
      <c r="O20" s="1">
        <f>K35</f>
        <v>4789.1492268749998</v>
      </c>
      <c r="Q20" t="s">
        <v>13</v>
      </c>
      <c r="S20" s="1">
        <f>O35</f>
        <v>6433.6614652781245</v>
      </c>
      <c r="U20" t="s">
        <v>13</v>
      </c>
      <c r="W20" s="1">
        <f>S35</f>
        <v>8102.8413872572964</v>
      </c>
      <c r="Y20" t="s">
        <v>13</v>
      </c>
      <c r="AA20" s="1">
        <f>W35</f>
        <v>9797.059008066155</v>
      </c>
      <c r="AC20" t="s">
        <v>13</v>
      </c>
      <c r="AE20" s="1">
        <f>AA35</f>
        <v>11516.689893187147</v>
      </c>
      <c r="AG20" t="s">
        <v>13</v>
      </c>
      <c r="AI20" s="1">
        <f>AE35</f>
        <v>13262.115241584954</v>
      </c>
      <c r="AK20" t="s">
        <v>13</v>
      </c>
      <c r="AM20" s="1">
        <f>AI35</f>
        <v>14959.659615190407</v>
      </c>
      <c r="AO20" t="s">
        <v>13</v>
      </c>
      <c r="AQ20" s="1">
        <f>AM35</f>
        <v>16673.755046438517</v>
      </c>
      <c r="AS20" t="s">
        <v>13</v>
      </c>
      <c r="AU20" s="1">
        <f>AQ35</f>
        <v>18404.562908141292</v>
      </c>
      <c r="AW20" t="s">
        <v>13</v>
      </c>
      <c r="AY20" s="1">
        <f>AU35</f>
        <v>20152.246146495669</v>
      </c>
      <c r="BA20" t="s">
        <v>13</v>
      </c>
      <c r="BC20" s="1">
        <f>AY35</f>
        <v>21916.969296424002</v>
      </c>
      <c r="BE20" t="s">
        <v>13</v>
      </c>
      <c r="BG20" s="1">
        <f>BC35</f>
        <v>23698.898497064136</v>
      </c>
      <c r="BI20" t="s">
        <v>13</v>
      </c>
      <c r="BK20" s="1">
        <f>BG35</f>
        <v>25498.201507410511</v>
      </c>
      <c r="BM20" t="s">
        <v>13</v>
      </c>
      <c r="BO20" s="1">
        <f>BK35</f>
        <v>27315.047722107764</v>
      </c>
      <c r="BQ20" t="s">
        <v>13</v>
      </c>
      <c r="BS20" s="1">
        <f>BO35</f>
        <v>29149.608187398313</v>
      </c>
      <c r="BU20" t="s">
        <v>13</v>
      </c>
      <c r="BW20" s="1">
        <f>BS35</f>
        <v>31002.055617225447</v>
      </c>
      <c r="BY20" t="s">
        <v>13</v>
      </c>
      <c r="CA20" s="1">
        <f>BW35</f>
        <v>32872.564409493396</v>
      </c>
      <c r="CC20" t="s">
        <v>13</v>
      </c>
      <c r="CE20" s="1">
        <f>CA35</f>
        <v>34761.310662485957</v>
      </c>
      <c r="CG20" t="s">
        <v>13</v>
      </c>
      <c r="CI20" s="1">
        <f>CE35</f>
        <v>36668.472191445195</v>
      </c>
      <c r="CK20" t="s">
        <v>13</v>
      </c>
      <c r="CM20" s="1">
        <f>CI35</f>
        <v>38594.228545311787</v>
      </c>
      <c r="CO20" t="s">
        <v>13</v>
      </c>
      <c r="CQ20" s="1">
        <f>CM35</f>
        <v>40538.761023628576</v>
      </c>
      <c r="CS20" t="s">
        <v>13</v>
      </c>
      <c r="CU20" s="1">
        <f>CQ35</f>
        <v>42502.252693608956</v>
      </c>
    </row>
    <row r="21" spans="1:99" x14ac:dyDescent="0.25">
      <c r="A21" s="7">
        <v>130</v>
      </c>
      <c r="B21">
        <v>12</v>
      </c>
      <c r="E21" t="s">
        <v>7</v>
      </c>
      <c r="G21" s="1">
        <f>G20*$H$6</f>
        <v>23.590124999999997</v>
      </c>
      <c r="I21" t="s">
        <v>7</v>
      </c>
      <c r="K21" s="1">
        <f>K20*$H$6</f>
        <v>47.534101874999998</v>
      </c>
      <c r="M21" t="s">
        <v>7</v>
      </c>
      <c r="O21" s="1">
        <f>O20*$H$6</f>
        <v>71.837238403124999</v>
      </c>
      <c r="Q21" t="s">
        <v>7</v>
      </c>
      <c r="S21" s="1">
        <f>S20*$H$6</f>
        <v>96.504921979171868</v>
      </c>
      <c r="U21" t="s">
        <v>7</v>
      </c>
      <c r="W21" s="1">
        <f>W20*$H$6</f>
        <v>121.54262080885944</v>
      </c>
      <c r="Y21" t="s">
        <v>7</v>
      </c>
      <c r="AA21" s="1">
        <f>AA20*$H$6</f>
        <v>146.95588512099232</v>
      </c>
      <c r="AC21" t="s">
        <v>7</v>
      </c>
      <c r="AE21" s="1">
        <f>AE20*$H$6</f>
        <v>172.75034839780722</v>
      </c>
      <c r="AG21" t="s">
        <v>7</v>
      </c>
      <c r="AI21" s="1">
        <f>AI20*$H$6</f>
        <v>198.93172862377429</v>
      </c>
      <c r="AK21" t="s">
        <v>7</v>
      </c>
      <c r="AM21" s="1">
        <f>AM20*$H$6</f>
        <v>224.3948942278561</v>
      </c>
      <c r="AO21" t="s">
        <v>7</v>
      </c>
      <c r="AQ21" s="1">
        <f>AQ20*$H$6</f>
        <v>250.10632569657776</v>
      </c>
      <c r="AS21" t="s">
        <v>7</v>
      </c>
      <c r="AU21" s="1">
        <f>AU20*$H$6</f>
        <v>276.06844362211939</v>
      </c>
      <c r="AW21" t="s">
        <v>7</v>
      </c>
      <c r="AY21" s="1">
        <f>AY20*$H$6</f>
        <v>302.28369219743502</v>
      </c>
      <c r="BA21" t="s">
        <v>7</v>
      </c>
      <c r="BC21" s="1">
        <f>BC20*$H$6</f>
        <v>328.75453944636001</v>
      </c>
      <c r="BE21" t="s">
        <v>7</v>
      </c>
      <c r="BG21" s="1">
        <f>BG20*$H$6</f>
        <v>355.48347745596203</v>
      </c>
      <c r="BI21" t="s">
        <v>7</v>
      </c>
      <c r="BK21" s="1">
        <f>BK20*$H$6</f>
        <v>382.47302261115766</v>
      </c>
      <c r="BM21" t="s">
        <v>7</v>
      </c>
      <c r="BO21" s="1">
        <f>BO20*$H$6</f>
        <v>409.72571583161641</v>
      </c>
      <c r="BQ21" t="s">
        <v>7</v>
      </c>
      <c r="BS21" s="1">
        <f>BS20*$H$6</f>
        <v>437.24412281097466</v>
      </c>
      <c r="BU21" t="s">
        <v>7</v>
      </c>
      <c r="BW21" s="1">
        <f>BW20*$H$6</f>
        <v>465.03083425838167</v>
      </c>
      <c r="BY21" t="s">
        <v>7</v>
      </c>
      <c r="CA21" s="1">
        <f>CA20*$H$6</f>
        <v>493.08846614240093</v>
      </c>
      <c r="CC21" t="s">
        <v>7</v>
      </c>
      <c r="CE21" s="1">
        <f>CE20*$H$6</f>
        <v>521.41965993728934</v>
      </c>
      <c r="CG21" t="s">
        <v>7</v>
      </c>
      <c r="CI21" s="1">
        <f>CI20*$H$6</f>
        <v>550.02708287167786</v>
      </c>
      <c r="CK21" t="s">
        <v>7</v>
      </c>
      <c r="CM21" s="1">
        <f>CM20*$H$6</f>
        <v>578.91342817967677</v>
      </c>
      <c r="CO21" t="s">
        <v>7</v>
      </c>
      <c r="CQ21" s="1">
        <f>CQ20*$H$6</f>
        <v>608.0814153544286</v>
      </c>
      <c r="CS21" t="s">
        <v>7</v>
      </c>
      <c r="CU21" s="1">
        <f>CU20*$H$6</f>
        <v>637.53379040413427</v>
      </c>
    </row>
    <row r="22" spans="1:99" x14ac:dyDescent="0.25">
      <c r="A22" s="7">
        <v>130</v>
      </c>
      <c r="B22">
        <v>11</v>
      </c>
      <c r="D22" s="1"/>
      <c r="E22" t="s">
        <v>3</v>
      </c>
      <c r="G22">
        <f>$A$33</f>
        <v>1560</v>
      </c>
      <c r="I22" t="s">
        <v>3</v>
      </c>
      <c r="K22">
        <f>$A$33</f>
        <v>1560</v>
      </c>
      <c r="M22" t="s">
        <v>3</v>
      </c>
      <c r="O22">
        <f>$A$33</f>
        <v>1560</v>
      </c>
      <c r="Q22" t="s">
        <v>3</v>
      </c>
      <c r="S22">
        <f>$A$33</f>
        <v>1560</v>
      </c>
      <c r="U22" t="s">
        <v>3</v>
      </c>
      <c r="W22">
        <f>$A$33</f>
        <v>1560</v>
      </c>
      <c r="Y22" t="s">
        <v>3</v>
      </c>
      <c r="AA22">
        <f>$A$33</f>
        <v>1560</v>
      </c>
      <c r="AC22" t="s">
        <v>3</v>
      </c>
      <c r="AE22">
        <f>$A$33</f>
        <v>1560</v>
      </c>
      <c r="AG22" t="s">
        <v>3</v>
      </c>
      <c r="AI22">
        <f>$A$33</f>
        <v>1560</v>
      </c>
      <c r="AK22" t="s">
        <v>3</v>
      </c>
      <c r="AM22">
        <f>$A$33</f>
        <v>1560</v>
      </c>
      <c r="AO22" t="s">
        <v>3</v>
      </c>
      <c r="AQ22">
        <f>$A$33</f>
        <v>1560</v>
      </c>
      <c r="AS22" t="s">
        <v>3</v>
      </c>
      <c r="AU22">
        <f>$A$33</f>
        <v>1560</v>
      </c>
      <c r="AW22" t="s">
        <v>3</v>
      </c>
      <c r="AY22">
        <f>$A$33</f>
        <v>1560</v>
      </c>
      <c r="BA22" t="s">
        <v>3</v>
      </c>
      <c r="BC22">
        <f>$A$33</f>
        <v>1560</v>
      </c>
      <c r="BE22" t="s">
        <v>3</v>
      </c>
      <c r="BG22">
        <f>$A$33</f>
        <v>1560</v>
      </c>
      <c r="BI22" t="s">
        <v>3</v>
      </c>
      <c r="BK22">
        <f>$A$33</f>
        <v>1560</v>
      </c>
      <c r="BM22" t="s">
        <v>3</v>
      </c>
      <c r="BO22">
        <f>$A$33</f>
        <v>1560</v>
      </c>
      <c r="BQ22" t="s">
        <v>3</v>
      </c>
      <c r="BS22">
        <f>$A$33</f>
        <v>1560</v>
      </c>
      <c r="BU22" t="s">
        <v>3</v>
      </c>
      <c r="BW22">
        <f>$A$33</f>
        <v>1560</v>
      </c>
      <c r="BY22" t="s">
        <v>3</v>
      </c>
      <c r="CA22">
        <f>$A$33</f>
        <v>1560</v>
      </c>
      <c r="CC22" t="s">
        <v>3</v>
      </c>
      <c r="CE22">
        <f>$A$33</f>
        <v>1560</v>
      </c>
      <c r="CG22" t="s">
        <v>3</v>
      </c>
      <c r="CI22">
        <f>$A$33</f>
        <v>1560</v>
      </c>
      <c r="CK22" t="s">
        <v>3</v>
      </c>
      <c r="CM22">
        <f>$A$33</f>
        <v>1560</v>
      </c>
      <c r="CO22" t="s">
        <v>3</v>
      </c>
      <c r="CQ22">
        <f>$A$33</f>
        <v>1560</v>
      </c>
      <c r="CS22" t="s">
        <v>3</v>
      </c>
      <c r="CU22">
        <f>$A$33</f>
        <v>1560</v>
      </c>
    </row>
    <row r="23" spans="1:99" x14ac:dyDescent="0.25">
      <c r="A23" s="7">
        <v>130</v>
      </c>
      <c r="B23">
        <v>10</v>
      </c>
      <c r="D23" s="1"/>
      <c r="E23" t="s">
        <v>1</v>
      </c>
      <c r="G23">
        <f>$C$34</f>
        <v>12.675000000000001</v>
      </c>
      <c r="I23" t="s">
        <v>1</v>
      </c>
      <c r="K23">
        <f>$C$34</f>
        <v>12.675000000000001</v>
      </c>
      <c r="M23" t="s">
        <v>1</v>
      </c>
      <c r="O23">
        <f>$C$34</f>
        <v>12.675000000000001</v>
      </c>
      <c r="Q23" t="s">
        <v>1</v>
      </c>
      <c r="S23">
        <f>$C$34</f>
        <v>12.675000000000001</v>
      </c>
      <c r="U23" t="s">
        <v>1</v>
      </c>
      <c r="W23">
        <f>$C$34</f>
        <v>12.675000000000001</v>
      </c>
      <c r="Y23" t="s">
        <v>1</v>
      </c>
      <c r="AA23">
        <f>$C$34</f>
        <v>12.675000000000001</v>
      </c>
      <c r="AC23" t="s">
        <v>1</v>
      </c>
      <c r="AE23">
        <f>$C$34</f>
        <v>12.675000000000001</v>
      </c>
      <c r="AG23" t="s">
        <v>1</v>
      </c>
      <c r="AI23">
        <f>$C$34</f>
        <v>12.675000000000001</v>
      </c>
      <c r="AK23" t="s">
        <v>1</v>
      </c>
      <c r="AM23">
        <f>$C$34</f>
        <v>12.675000000000001</v>
      </c>
      <c r="AO23" t="s">
        <v>1</v>
      </c>
      <c r="AQ23">
        <f>$C$34</f>
        <v>12.675000000000001</v>
      </c>
      <c r="AS23" t="s">
        <v>1</v>
      </c>
      <c r="AU23">
        <f>$C$34</f>
        <v>12.675000000000001</v>
      </c>
      <c r="AW23" t="s">
        <v>1</v>
      </c>
      <c r="AY23">
        <f>$C$34</f>
        <v>12.675000000000001</v>
      </c>
      <c r="BA23" t="s">
        <v>1</v>
      </c>
      <c r="BC23">
        <f>$C$34</f>
        <v>12.675000000000001</v>
      </c>
      <c r="BE23" t="s">
        <v>1</v>
      </c>
      <c r="BG23">
        <f>$C$34</f>
        <v>12.675000000000001</v>
      </c>
      <c r="BI23" t="s">
        <v>1</v>
      </c>
      <c r="BK23">
        <f>$C$34</f>
        <v>12.675000000000001</v>
      </c>
      <c r="BM23" t="s">
        <v>1</v>
      </c>
      <c r="BO23">
        <f>$C$34</f>
        <v>12.675000000000001</v>
      </c>
      <c r="BQ23" t="s">
        <v>1</v>
      </c>
      <c r="BS23">
        <f>$C$34</f>
        <v>12.675000000000001</v>
      </c>
      <c r="BU23" t="s">
        <v>1</v>
      </c>
      <c r="BW23">
        <f>$C$34</f>
        <v>12.675000000000001</v>
      </c>
      <c r="BY23" t="s">
        <v>1</v>
      </c>
      <c r="CA23">
        <f>$C$34</f>
        <v>12.675000000000001</v>
      </c>
      <c r="CC23" t="s">
        <v>1</v>
      </c>
      <c r="CE23">
        <f>$C$34</f>
        <v>12.675000000000001</v>
      </c>
      <c r="CG23" t="s">
        <v>1</v>
      </c>
      <c r="CI23">
        <f>$C$34</f>
        <v>12.675000000000001</v>
      </c>
      <c r="CK23" t="s">
        <v>1</v>
      </c>
      <c r="CM23">
        <f>$C$34</f>
        <v>12.675000000000001</v>
      </c>
      <c r="CO23" t="s">
        <v>1</v>
      </c>
      <c r="CQ23">
        <f>$C$34</f>
        <v>12.675000000000001</v>
      </c>
      <c r="CS23" t="s">
        <v>1</v>
      </c>
      <c r="CU23">
        <f>$C$34</f>
        <v>12.675000000000001</v>
      </c>
    </row>
    <row r="24" spans="1:99" x14ac:dyDescent="0.25">
      <c r="A24" s="7">
        <v>130</v>
      </c>
      <c r="B24">
        <v>9</v>
      </c>
      <c r="D24" s="1"/>
    </row>
    <row r="25" spans="1:99" x14ac:dyDescent="0.25">
      <c r="A25" s="7">
        <v>130</v>
      </c>
      <c r="B25">
        <v>8</v>
      </c>
      <c r="D25" s="1"/>
      <c r="E25" t="s">
        <v>44</v>
      </c>
      <c r="G25" s="1">
        <f>G21+G23</f>
        <v>36.265124999999998</v>
      </c>
      <c r="I25" t="s">
        <v>44</v>
      </c>
      <c r="K25" s="1">
        <f>K21+K23</f>
        <v>60.209101875000002</v>
      </c>
      <c r="M25" t="s">
        <v>44</v>
      </c>
      <c r="O25" s="1">
        <f>O21+O23</f>
        <v>84.512238403124996</v>
      </c>
      <c r="Q25" t="s">
        <v>44</v>
      </c>
      <c r="S25" s="1">
        <f>S21+S23</f>
        <v>109.17992197917187</v>
      </c>
      <c r="U25" t="s">
        <v>44</v>
      </c>
      <c r="W25" s="1">
        <f>W21+W23</f>
        <v>134.21762080885944</v>
      </c>
      <c r="Y25" t="s">
        <v>44</v>
      </c>
      <c r="AA25" s="1">
        <f>AA21+AA23</f>
        <v>159.63088512099233</v>
      </c>
      <c r="AC25" t="s">
        <v>44</v>
      </c>
      <c r="AE25" s="1">
        <f>AE21+AE23</f>
        <v>185.42534839780723</v>
      </c>
      <c r="AG25" t="s">
        <v>44</v>
      </c>
      <c r="AI25" s="1">
        <f>AI21+AI23</f>
        <v>211.6067286237743</v>
      </c>
      <c r="AK25" t="s">
        <v>44</v>
      </c>
      <c r="AM25" s="1">
        <f>AM21+AM23</f>
        <v>237.06989422785611</v>
      </c>
      <c r="AO25" t="s">
        <v>44</v>
      </c>
      <c r="AQ25" s="1">
        <f>AQ21+AQ23</f>
        <v>262.78132569657777</v>
      </c>
      <c r="AS25" t="s">
        <v>44</v>
      </c>
      <c r="AU25" s="1">
        <f>AU21+AU23</f>
        <v>288.7434436221194</v>
      </c>
      <c r="AW25" t="s">
        <v>44</v>
      </c>
      <c r="AY25" s="1">
        <f>AY21+AY23</f>
        <v>314.95869219743503</v>
      </c>
      <c r="BA25" t="s">
        <v>44</v>
      </c>
      <c r="BC25" s="1">
        <f>BC21+BC23</f>
        <v>341.42953944636002</v>
      </c>
      <c r="BE25" t="s">
        <v>44</v>
      </c>
      <c r="BG25" s="1">
        <f>BG21+BG23</f>
        <v>368.15847745596204</v>
      </c>
      <c r="BI25" t="s">
        <v>44</v>
      </c>
      <c r="BK25" s="1">
        <f>BK21+BK23</f>
        <v>395.14802261115767</v>
      </c>
      <c r="BM25" t="s">
        <v>44</v>
      </c>
      <c r="BO25" s="1">
        <f>BO21+BO23</f>
        <v>422.40071583161642</v>
      </c>
      <c r="BQ25" t="s">
        <v>44</v>
      </c>
      <c r="BS25" s="1">
        <f>BS21+BS23</f>
        <v>449.91912281097467</v>
      </c>
      <c r="BU25" t="s">
        <v>44</v>
      </c>
      <c r="BW25" s="1">
        <f>BW21+BW23</f>
        <v>477.70583425838169</v>
      </c>
      <c r="BY25" t="s">
        <v>44</v>
      </c>
      <c r="CA25" s="1">
        <f>CA21+CA23</f>
        <v>505.76346614240094</v>
      </c>
      <c r="CC25" t="s">
        <v>44</v>
      </c>
      <c r="CE25" s="1">
        <f>CE21+CE23</f>
        <v>534.09465993728929</v>
      </c>
      <c r="CG25" t="s">
        <v>44</v>
      </c>
      <c r="CI25" s="1">
        <f>CI21+CI23</f>
        <v>562.70208287167782</v>
      </c>
      <c r="CK25" t="s">
        <v>44</v>
      </c>
      <c r="CM25" s="1">
        <f>CM21+CM23</f>
        <v>591.58842817967673</v>
      </c>
      <c r="CO25" t="s">
        <v>44</v>
      </c>
      <c r="CQ25" s="1">
        <f>CQ21+CQ23</f>
        <v>620.75641535442855</v>
      </c>
      <c r="CS25" t="s">
        <v>44</v>
      </c>
      <c r="CU25" s="1">
        <f>CU21+CU23</f>
        <v>650.20879040413422</v>
      </c>
    </row>
    <row r="26" spans="1:99" x14ac:dyDescent="0.25">
      <c r="A26" s="7">
        <v>130</v>
      </c>
      <c r="B26">
        <v>7</v>
      </c>
      <c r="D26" s="1"/>
      <c r="E26" t="s">
        <v>45</v>
      </c>
      <c r="G26" s="1">
        <f>G25*0.65</f>
        <v>23.572331249999998</v>
      </c>
      <c r="I26" t="s">
        <v>45</v>
      </c>
      <c r="K26" s="1">
        <f>K25*0.65</f>
        <v>39.135916218750005</v>
      </c>
      <c r="M26" t="s">
        <v>45</v>
      </c>
      <c r="O26" s="1">
        <f>O25*0.65</f>
        <v>54.932954962031246</v>
      </c>
      <c r="Q26" t="s">
        <v>45</v>
      </c>
      <c r="S26" s="1">
        <f>S25*0.65</f>
        <v>70.966949286461713</v>
      </c>
      <c r="U26" t="s">
        <v>45</v>
      </c>
      <c r="W26" s="1">
        <f>W25*0.65</f>
        <v>87.241453525758644</v>
      </c>
      <c r="Y26" t="s">
        <v>45</v>
      </c>
      <c r="AA26" s="1">
        <f>AA25*0.65</f>
        <v>103.76007532864502</v>
      </c>
      <c r="AC26" t="s">
        <v>45</v>
      </c>
      <c r="AE26" s="1">
        <f>AE25*0.65</f>
        <v>120.52647645857471</v>
      </c>
      <c r="AG26" t="s">
        <v>45</v>
      </c>
      <c r="AI26" s="1">
        <f>AI25*0.65</f>
        <v>137.5443736054533</v>
      </c>
      <c r="AK26" t="s">
        <v>45</v>
      </c>
      <c r="AM26" s="1">
        <f>AM25*0.65</f>
        <v>154.09543124810648</v>
      </c>
      <c r="AO26" t="s">
        <v>45</v>
      </c>
      <c r="AQ26" s="1">
        <f>AQ25*0.65</f>
        <v>170.80786170277557</v>
      </c>
      <c r="AS26" t="s">
        <v>45</v>
      </c>
      <c r="AU26" s="1">
        <f>AU25*0.65</f>
        <v>187.68323835437761</v>
      </c>
      <c r="AW26" t="s">
        <v>45</v>
      </c>
      <c r="AY26" s="1">
        <f>AY25*0.65</f>
        <v>204.72314992833279</v>
      </c>
      <c r="BA26" t="s">
        <v>45</v>
      </c>
      <c r="BC26" s="1">
        <f>BC25*0.65</f>
        <v>221.92920064013401</v>
      </c>
      <c r="BE26" t="s">
        <v>45</v>
      </c>
      <c r="BG26" s="1">
        <f>BG25*0.65</f>
        <v>239.30301034637534</v>
      </c>
      <c r="BI26" t="s">
        <v>45</v>
      </c>
      <c r="BK26" s="1">
        <f>BK25*0.65</f>
        <v>256.84621469725249</v>
      </c>
      <c r="BM26" t="s">
        <v>45</v>
      </c>
      <c r="BO26" s="1">
        <f>BO25*0.65</f>
        <v>274.56046529055067</v>
      </c>
      <c r="BQ26" t="s">
        <v>45</v>
      </c>
      <c r="BS26" s="1">
        <f>BS25*0.65</f>
        <v>292.44742982713353</v>
      </c>
      <c r="BU26" t="s">
        <v>45</v>
      </c>
      <c r="BW26" s="1">
        <f>BW25*0.65</f>
        <v>310.50879226794808</v>
      </c>
      <c r="BY26" t="s">
        <v>45</v>
      </c>
      <c r="CA26" s="1">
        <f>CA25*0.65</f>
        <v>328.74625299256064</v>
      </c>
      <c r="CC26" t="s">
        <v>45</v>
      </c>
      <c r="CE26" s="1">
        <f>CE25*0.65</f>
        <v>347.16152895923807</v>
      </c>
      <c r="CG26" t="s">
        <v>45</v>
      </c>
      <c r="CI26" s="1">
        <f>CI25*0.65</f>
        <v>365.75635386659059</v>
      </c>
      <c r="CK26" t="s">
        <v>45</v>
      </c>
      <c r="CM26" s="1">
        <f>CM25*0.65</f>
        <v>384.53247831678988</v>
      </c>
      <c r="CO26" t="s">
        <v>45</v>
      </c>
      <c r="CQ26" s="1">
        <f>CQ25*0.65</f>
        <v>403.49166998037856</v>
      </c>
      <c r="CS26" t="s">
        <v>45</v>
      </c>
      <c r="CU26" s="1">
        <f>CU25*0.65</f>
        <v>422.63571376268726</v>
      </c>
    </row>
    <row r="27" spans="1:99" x14ac:dyDescent="0.25">
      <c r="A27" s="7">
        <v>130</v>
      </c>
      <c r="B27">
        <v>6</v>
      </c>
      <c r="D27" s="1"/>
      <c r="E27" t="s">
        <v>46</v>
      </c>
      <c r="G27" s="8">
        <f>IF(G25&lt;=200,G25,G26)</f>
        <v>36.265124999999998</v>
      </c>
      <c r="I27" t="s">
        <v>46</v>
      </c>
      <c r="K27" s="8">
        <f>IF(K25&lt;=200,K25,K26)</f>
        <v>60.209101875000002</v>
      </c>
      <c r="M27" t="s">
        <v>46</v>
      </c>
      <c r="O27" s="8">
        <f>IF(O25&lt;=200,O25,O26)</f>
        <v>84.512238403124996</v>
      </c>
      <c r="Q27" t="s">
        <v>46</v>
      </c>
      <c r="S27" s="8">
        <f>IF(S25&lt;=200,S25,S26)</f>
        <v>109.17992197917187</v>
      </c>
      <c r="U27" t="s">
        <v>46</v>
      </c>
      <c r="W27" s="8">
        <f>IF(W25&lt;=200,W25,W26)</f>
        <v>134.21762080885944</v>
      </c>
      <c r="Y27" t="s">
        <v>46</v>
      </c>
      <c r="AA27" s="8">
        <f>IF(AA25&lt;=200,AA25,AA26)</f>
        <v>159.63088512099233</v>
      </c>
      <c r="AC27" t="s">
        <v>46</v>
      </c>
      <c r="AE27" s="8">
        <f>IF(AE25&lt;=200,AE25,AE26)</f>
        <v>185.42534839780723</v>
      </c>
      <c r="AG27" t="s">
        <v>46</v>
      </c>
      <c r="AI27" s="8">
        <f>IF(AI25&lt;=200,AI25,AI26)</f>
        <v>137.5443736054533</v>
      </c>
      <c r="AK27" t="s">
        <v>46</v>
      </c>
      <c r="AM27" s="8">
        <f>IF(AM25&lt;=200,AM25,AM26)</f>
        <v>154.09543124810648</v>
      </c>
      <c r="AO27" t="s">
        <v>46</v>
      </c>
      <c r="AQ27" s="8">
        <f>IF(AQ25&lt;=200,AQ25,AQ26)</f>
        <v>170.80786170277557</v>
      </c>
      <c r="AS27" t="s">
        <v>46</v>
      </c>
      <c r="AU27" s="8">
        <f>IF(AU25&lt;=200,AU25,AU26)</f>
        <v>187.68323835437761</v>
      </c>
      <c r="AW27" t="s">
        <v>46</v>
      </c>
      <c r="AY27" s="8">
        <f>IF(AY25&lt;=200,AY25,AY26)</f>
        <v>204.72314992833279</v>
      </c>
      <c r="BA27" t="s">
        <v>46</v>
      </c>
      <c r="BC27" s="8">
        <f>IF(BC25&lt;=200,BC25,BC26)</f>
        <v>221.92920064013401</v>
      </c>
      <c r="BE27" t="s">
        <v>46</v>
      </c>
      <c r="BG27" s="8">
        <f>IF(BG25&lt;=200,BG25,BG26)</f>
        <v>239.30301034637534</v>
      </c>
      <c r="BI27" t="s">
        <v>46</v>
      </c>
      <c r="BK27" s="8">
        <f>IF(BK25&lt;=200,BK25,BK26)</f>
        <v>256.84621469725249</v>
      </c>
      <c r="BM27" t="s">
        <v>46</v>
      </c>
      <c r="BO27" s="8">
        <f>IF(BO25&lt;=200,BO25,BO26)</f>
        <v>274.56046529055067</v>
      </c>
      <c r="BQ27" t="s">
        <v>46</v>
      </c>
      <c r="BS27" s="8">
        <f>IF(BS25&lt;=200,BS25,BS26)</f>
        <v>292.44742982713353</v>
      </c>
      <c r="BU27" t="s">
        <v>46</v>
      </c>
      <c r="BW27" s="8">
        <f>IF(BW25&lt;=200,BW25,BW26)</f>
        <v>310.50879226794808</v>
      </c>
      <c r="BY27" t="s">
        <v>46</v>
      </c>
      <c r="CA27" s="8">
        <f>IF(CA25&lt;=200,CA25,CA26)</f>
        <v>328.74625299256064</v>
      </c>
      <c r="CC27" t="s">
        <v>46</v>
      </c>
      <c r="CE27" s="8">
        <f>IF(CE25&lt;=200,CE25,CE26)</f>
        <v>347.16152895923807</v>
      </c>
      <c r="CG27" t="s">
        <v>46</v>
      </c>
      <c r="CI27" s="8">
        <f>IF(CI25&lt;=200,CI25,CI26)</f>
        <v>365.75635386659059</v>
      </c>
      <c r="CK27" t="s">
        <v>46</v>
      </c>
      <c r="CM27" s="8">
        <f>IF(CM25&lt;=200,CM25,CM26)</f>
        <v>384.53247831678988</v>
      </c>
      <c r="CO27" t="s">
        <v>46</v>
      </c>
      <c r="CQ27" s="8">
        <f>IF(CQ25&lt;=200,CQ25,CQ26)</f>
        <v>403.49166998037856</v>
      </c>
      <c r="CS27" t="s">
        <v>46</v>
      </c>
      <c r="CU27" s="8">
        <f>IF(CU25&lt;=200,CU25,CU26)</f>
        <v>422.63571376268726</v>
      </c>
    </row>
    <row r="28" spans="1:99" x14ac:dyDescent="0.25">
      <c r="A28" s="7">
        <v>130</v>
      </c>
      <c r="B28">
        <v>5</v>
      </c>
      <c r="D28" s="1"/>
    </row>
    <row r="29" spans="1:99" x14ac:dyDescent="0.25">
      <c r="A29" s="7">
        <v>130</v>
      </c>
      <c r="B29">
        <v>4</v>
      </c>
      <c r="D29" s="1"/>
    </row>
    <row r="30" spans="1:99" x14ac:dyDescent="0.25">
      <c r="A30" s="7">
        <v>130</v>
      </c>
      <c r="B30">
        <v>3</v>
      </c>
      <c r="D30" s="1"/>
    </row>
    <row r="31" spans="1:99" x14ac:dyDescent="0.25">
      <c r="A31" s="7">
        <v>130</v>
      </c>
      <c r="B31">
        <v>2</v>
      </c>
      <c r="D31" s="1"/>
    </row>
    <row r="32" spans="1:99" x14ac:dyDescent="0.25">
      <c r="A32" s="7">
        <v>130</v>
      </c>
      <c r="B32">
        <v>1</v>
      </c>
      <c r="C32" s="1">
        <f>$A$21*$H$6/12*$B$33</f>
        <v>12.675000000000001</v>
      </c>
      <c r="D32" s="1"/>
    </row>
    <row r="33" spans="1:99" x14ac:dyDescent="0.25">
      <c r="A33" s="2">
        <f>SUM(A21:A32)</f>
        <v>1560</v>
      </c>
      <c r="B33" s="2">
        <f>SUM(B21:B32)</f>
        <v>78</v>
      </c>
      <c r="C33" s="1">
        <f>$A$21*$H$6/12*$B$33*0.65</f>
        <v>8.2387500000000014</v>
      </c>
    </row>
    <row r="34" spans="1:99" x14ac:dyDescent="0.25">
      <c r="A34" t="s">
        <v>1</v>
      </c>
      <c r="C34" s="8">
        <f>IF(C32&lt;=200,C32,C33)</f>
        <v>12.675000000000001</v>
      </c>
    </row>
    <row r="35" spans="1:99" x14ac:dyDescent="0.25">
      <c r="A35" s="4" t="s">
        <v>4</v>
      </c>
      <c r="B35" s="4"/>
      <c r="C35" s="5">
        <f>A33+C34</f>
        <v>1572.675</v>
      </c>
      <c r="E35" s="4" t="s">
        <v>4</v>
      </c>
      <c r="F35" s="3"/>
      <c r="G35" s="5">
        <f>G20+G22+G27</f>
        <v>3168.9401250000001</v>
      </c>
      <c r="I35" s="4" t="s">
        <v>4</v>
      </c>
      <c r="J35" s="3"/>
      <c r="K35" s="5">
        <f>K20+K22+K27</f>
        <v>4789.1492268749998</v>
      </c>
      <c r="M35" s="4" t="s">
        <v>4</v>
      </c>
      <c r="N35" s="3"/>
      <c r="O35" s="5">
        <f>O20+O22+O27</f>
        <v>6433.6614652781245</v>
      </c>
      <c r="Q35" s="4" t="s">
        <v>4</v>
      </c>
      <c r="R35" s="3"/>
      <c r="S35" s="5">
        <f>S20+S22+S27</f>
        <v>8102.8413872572964</v>
      </c>
      <c r="U35" s="4" t="s">
        <v>4</v>
      </c>
      <c r="V35" s="3"/>
      <c r="W35" s="5">
        <f>W20+W22+W27</f>
        <v>9797.059008066155</v>
      </c>
      <c r="Y35" s="4" t="s">
        <v>4</v>
      </c>
      <c r="Z35" s="3"/>
      <c r="AA35" s="5">
        <f>AA20+AA22+AA27</f>
        <v>11516.689893187147</v>
      </c>
      <c r="AC35" s="4" t="s">
        <v>4</v>
      </c>
      <c r="AD35" s="3"/>
      <c r="AE35" s="5">
        <f>AE20+AE22+AE27</f>
        <v>13262.115241584954</v>
      </c>
      <c r="AG35" s="4" t="s">
        <v>4</v>
      </c>
      <c r="AH35" s="3"/>
      <c r="AI35" s="5">
        <f>AI20+AI22+AI27</f>
        <v>14959.659615190407</v>
      </c>
      <c r="AK35" s="4" t="s">
        <v>4</v>
      </c>
      <c r="AL35" s="3"/>
      <c r="AM35" s="5">
        <f>AM20+AM22+AM27</f>
        <v>16673.755046438517</v>
      </c>
      <c r="AO35" s="4" t="s">
        <v>4</v>
      </c>
      <c r="AP35" s="3"/>
      <c r="AQ35" s="5">
        <f>AQ20+AQ22+AQ27</f>
        <v>18404.562908141292</v>
      </c>
      <c r="AS35" s="4" t="s">
        <v>4</v>
      </c>
      <c r="AT35" s="3"/>
      <c r="AU35" s="5">
        <f>AU20+AU22+AU27</f>
        <v>20152.246146495669</v>
      </c>
      <c r="AW35" s="4" t="s">
        <v>4</v>
      </c>
      <c r="AX35" s="3"/>
      <c r="AY35" s="5">
        <f>AY20+AY22+AY27</f>
        <v>21916.969296424002</v>
      </c>
      <c r="BA35" s="4" t="s">
        <v>4</v>
      </c>
      <c r="BB35" s="3"/>
      <c r="BC35" s="5">
        <f>BC20+BC22+BC27</f>
        <v>23698.898497064136</v>
      </c>
      <c r="BE35" s="4" t="s">
        <v>4</v>
      </c>
      <c r="BF35" s="3"/>
      <c r="BG35" s="5">
        <f>BG20+BG22+BG27</f>
        <v>25498.201507410511</v>
      </c>
      <c r="BI35" s="4" t="s">
        <v>4</v>
      </c>
      <c r="BJ35" s="3"/>
      <c r="BK35" s="5">
        <f>BK20+BK22+BK27</f>
        <v>27315.047722107764</v>
      </c>
      <c r="BM35" s="4" t="s">
        <v>4</v>
      </c>
      <c r="BN35" s="3"/>
      <c r="BO35" s="5">
        <f>BO20+BO22+BO27</f>
        <v>29149.608187398313</v>
      </c>
      <c r="BQ35" s="4" t="s">
        <v>4</v>
      </c>
      <c r="BR35" s="3"/>
      <c r="BS35" s="5">
        <f>BS20+BS22+BS27</f>
        <v>31002.055617225447</v>
      </c>
      <c r="BU35" s="4" t="s">
        <v>4</v>
      </c>
      <c r="BV35" s="3"/>
      <c r="BW35" s="5">
        <f>BW20+BW22+BW27</f>
        <v>32872.564409493396</v>
      </c>
      <c r="BY35" s="4" t="s">
        <v>4</v>
      </c>
      <c r="BZ35" s="3"/>
      <c r="CA35" s="5">
        <f>CA20+CA22+CA27</f>
        <v>34761.310662485957</v>
      </c>
      <c r="CC35" s="4" t="s">
        <v>4</v>
      </c>
      <c r="CD35" s="3"/>
      <c r="CE35" s="5">
        <f>CE20+CE22+CE27</f>
        <v>36668.472191445195</v>
      </c>
      <c r="CG35" s="4" t="s">
        <v>4</v>
      </c>
      <c r="CH35" s="3"/>
      <c r="CI35" s="5">
        <f>CI20+CI22+CI27</f>
        <v>38594.228545311787</v>
      </c>
      <c r="CK35" s="4" t="s">
        <v>4</v>
      </c>
      <c r="CL35" s="3"/>
      <c r="CM35" s="5">
        <f>CM20+CM22+CM27</f>
        <v>40538.761023628576</v>
      </c>
      <c r="CO35" s="4" t="s">
        <v>4</v>
      </c>
      <c r="CP35" s="3"/>
      <c r="CQ35" s="5">
        <f>CQ20+CQ22+CQ27</f>
        <v>42502.252693608956</v>
      </c>
      <c r="CS35" s="4" t="s">
        <v>4</v>
      </c>
      <c r="CT35" s="3"/>
      <c r="CU35" s="5">
        <f>CU20+CU22+CU27</f>
        <v>44484.88840737164</v>
      </c>
    </row>
    <row r="38" spans="1:99" x14ac:dyDescent="0.25">
      <c r="A38" t="s">
        <v>37</v>
      </c>
      <c r="B38">
        <v>1</v>
      </c>
      <c r="C38">
        <v>2</v>
      </c>
      <c r="D38">
        <v>3</v>
      </c>
      <c r="E38">
        <v>4</v>
      </c>
      <c r="F38">
        <v>5</v>
      </c>
      <c r="G38">
        <v>6</v>
      </c>
      <c r="H38">
        <v>7</v>
      </c>
      <c r="I38">
        <v>8</v>
      </c>
      <c r="J38">
        <v>9</v>
      </c>
      <c r="K38">
        <v>10</v>
      </c>
      <c r="L38">
        <v>11</v>
      </c>
      <c r="M38">
        <v>12</v>
      </c>
      <c r="N38">
        <v>13</v>
      </c>
      <c r="O38">
        <v>14</v>
      </c>
      <c r="P38">
        <v>15</v>
      </c>
      <c r="Q38">
        <v>16</v>
      </c>
      <c r="R38">
        <v>17</v>
      </c>
      <c r="S38">
        <v>18</v>
      </c>
      <c r="T38">
        <v>19</v>
      </c>
      <c r="U38">
        <v>20</v>
      </c>
      <c r="V38">
        <v>21</v>
      </c>
      <c r="W38">
        <v>22</v>
      </c>
      <c r="X38">
        <v>23</v>
      </c>
      <c r="Y38">
        <v>24</v>
      </c>
      <c r="Z38">
        <v>25</v>
      </c>
    </row>
    <row r="39" spans="1:99" x14ac:dyDescent="0.25">
      <c r="A39" t="s">
        <v>35</v>
      </c>
      <c r="B39">
        <f>C35</f>
        <v>1572.675</v>
      </c>
      <c r="C39" s="1">
        <f>G35</f>
        <v>3168.9401250000001</v>
      </c>
      <c r="D39" s="1">
        <f>K35</f>
        <v>4789.1492268749998</v>
      </c>
      <c r="E39" s="1">
        <f>O35</f>
        <v>6433.6614652781245</v>
      </c>
      <c r="F39" s="1">
        <f>S35</f>
        <v>8102.8413872572964</v>
      </c>
      <c r="G39" s="1">
        <f>W35</f>
        <v>9797.059008066155</v>
      </c>
      <c r="H39" s="1">
        <f>AA35</f>
        <v>11516.689893187147</v>
      </c>
      <c r="I39" s="1">
        <f>AE35</f>
        <v>13262.115241584954</v>
      </c>
      <c r="J39" s="1">
        <f>AI35</f>
        <v>14959.659615190407</v>
      </c>
      <c r="K39" s="1">
        <f>AM35</f>
        <v>16673.755046438517</v>
      </c>
      <c r="L39" s="1">
        <f>AQ35</f>
        <v>18404.562908141292</v>
      </c>
      <c r="M39" s="1">
        <f>AU35</f>
        <v>20152.246146495669</v>
      </c>
      <c r="N39" s="1">
        <f>AY35</f>
        <v>21916.969296424002</v>
      </c>
      <c r="O39" s="1">
        <f>BC35</f>
        <v>23698.898497064136</v>
      </c>
      <c r="P39" s="1">
        <f>BG35</f>
        <v>25498.201507410511</v>
      </c>
      <c r="Q39" s="1">
        <f>BK35</f>
        <v>27315.047722107764</v>
      </c>
      <c r="R39" s="1">
        <f>BO35</f>
        <v>29149.608187398313</v>
      </c>
      <c r="S39" s="1">
        <f>BS35</f>
        <v>31002.055617225447</v>
      </c>
      <c r="T39" s="1">
        <f>BW35</f>
        <v>32872.564409493396</v>
      </c>
      <c r="U39" s="1">
        <f>CA35</f>
        <v>34761.310662485957</v>
      </c>
      <c r="V39" s="1">
        <f>CE35</f>
        <v>36668.472191445195</v>
      </c>
      <c r="W39" s="1">
        <f>CI35</f>
        <v>38594.228545311787</v>
      </c>
      <c r="X39" s="1">
        <f>CM35</f>
        <v>40538.761023628576</v>
      </c>
      <c r="Y39" s="1">
        <f>CQ35</f>
        <v>42502.252693608956</v>
      </c>
      <c r="Z39" s="1">
        <f>CU35</f>
        <v>44484.88840737164</v>
      </c>
    </row>
    <row r="42" spans="1:99" x14ac:dyDescent="0.25">
      <c r="A42" t="s">
        <v>34</v>
      </c>
      <c r="B42">
        <v>1</v>
      </c>
      <c r="C42">
        <v>25</v>
      </c>
    </row>
    <row r="43" spans="1:99" x14ac:dyDescent="0.25">
      <c r="A43" t="s">
        <v>35</v>
      </c>
      <c r="B43">
        <f>B39</f>
        <v>1572.675</v>
      </c>
      <c r="C43" s="1">
        <f>Z39</f>
        <v>44484.88840737164</v>
      </c>
    </row>
    <row r="46" spans="1:99" x14ac:dyDescent="0.25">
      <c r="A46" t="s">
        <v>36</v>
      </c>
      <c r="B46">
        <v>1</v>
      </c>
      <c r="C46">
        <v>2</v>
      </c>
      <c r="D46">
        <v>3</v>
      </c>
      <c r="E46">
        <v>4</v>
      </c>
      <c r="F46">
        <v>5</v>
      </c>
      <c r="G46">
        <v>6</v>
      </c>
      <c r="H46">
        <v>7</v>
      </c>
      <c r="I46">
        <v>8</v>
      </c>
      <c r="J46">
        <v>9</v>
      </c>
      <c r="K46">
        <v>10</v>
      </c>
      <c r="L46">
        <v>11</v>
      </c>
      <c r="M46">
        <v>12</v>
      </c>
      <c r="N46">
        <v>13</v>
      </c>
      <c r="O46">
        <v>14</v>
      </c>
      <c r="P46">
        <v>15</v>
      </c>
      <c r="Q46">
        <v>16</v>
      </c>
      <c r="R46">
        <v>17</v>
      </c>
      <c r="S46">
        <v>18</v>
      </c>
      <c r="T46">
        <v>19</v>
      </c>
      <c r="U46">
        <v>20</v>
      </c>
      <c r="V46">
        <v>21</v>
      </c>
      <c r="W46">
        <v>22</v>
      </c>
      <c r="X46">
        <v>23</v>
      </c>
      <c r="Y46">
        <v>24</v>
      </c>
      <c r="Z46">
        <v>25</v>
      </c>
    </row>
    <row r="47" spans="1:99" x14ac:dyDescent="0.25">
      <c r="A47" t="s">
        <v>35</v>
      </c>
      <c r="B47">
        <f>$C$35</f>
        <v>1572.675</v>
      </c>
      <c r="C47">
        <f>$B$47*C46</f>
        <v>3145.35</v>
      </c>
      <c r="D47">
        <f>$B$47*D46</f>
        <v>4718.0249999999996</v>
      </c>
      <c r="E47">
        <f t="shared" ref="E47:Z47" si="0">$B$47*E46</f>
        <v>6290.7</v>
      </c>
      <c r="F47">
        <f t="shared" si="0"/>
        <v>7863.375</v>
      </c>
      <c r="G47">
        <f t="shared" si="0"/>
        <v>9436.0499999999993</v>
      </c>
      <c r="H47">
        <f t="shared" si="0"/>
        <v>11008.725</v>
      </c>
      <c r="I47">
        <f t="shared" si="0"/>
        <v>12581.4</v>
      </c>
      <c r="J47">
        <f t="shared" si="0"/>
        <v>14154.074999999999</v>
      </c>
      <c r="K47">
        <f t="shared" si="0"/>
        <v>15726.75</v>
      </c>
      <c r="L47">
        <f t="shared" si="0"/>
        <v>17299.424999999999</v>
      </c>
      <c r="M47">
        <f t="shared" si="0"/>
        <v>18872.099999999999</v>
      </c>
      <c r="N47">
        <f t="shared" si="0"/>
        <v>20444.774999999998</v>
      </c>
      <c r="O47">
        <f t="shared" si="0"/>
        <v>22017.45</v>
      </c>
      <c r="P47">
        <f t="shared" si="0"/>
        <v>23590.125</v>
      </c>
      <c r="Q47">
        <f t="shared" si="0"/>
        <v>25162.799999999999</v>
      </c>
      <c r="R47">
        <f t="shared" si="0"/>
        <v>26735.474999999999</v>
      </c>
      <c r="S47">
        <f t="shared" si="0"/>
        <v>28308.149999999998</v>
      </c>
      <c r="T47">
        <f t="shared" si="0"/>
        <v>29880.825000000001</v>
      </c>
      <c r="U47">
        <f t="shared" si="0"/>
        <v>31453.5</v>
      </c>
      <c r="V47">
        <f t="shared" si="0"/>
        <v>33026.174999999996</v>
      </c>
      <c r="W47">
        <f t="shared" si="0"/>
        <v>34598.85</v>
      </c>
      <c r="X47">
        <f t="shared" si="0"/>
        <v>36171.525000000001</v>
      </c>
      <c r="Y47">
        <f t="shared" si="0"/>
        <v>37744.199999999997</v>
      </c>
      <c r="Z47">
        <f t="shared" si="0"/>
        <v>39316.875</v>
      </c>
    </row>
  </sheetData>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47"/>
  <sheetViews>
    <sheetView zoomScale="90" zoomScaleNormal="90" workbookViewId="0">
      <selection activeCell="C16" sqref="C16"/>
    </sheetView>
  </sheetViews>
  <sheetFormatPr baseColWidth="10" defaultRowHeight="15" x14ac:dyDescent="0.25"/>
  <cols>
    <col min="2" max="3" width="14.28515625" customWidth="1"/>
  </cols>
  <sheetData>
    <row r="1" spans="1:8" ht="15.75" thickBot="1" x14ac:dyDescent="0.3">
      <c r="A1" s="6" t="s">
        <v>38</v>
      </c>
    </row>
    <row r="5" spans="1:8" x14ac:dyDescent="0.25">
      <c r="G5" t="s">
        <v>41</v>
      </c>
      <c r="H5" t="s">
        <v>40</v>
      </c>
    </row>
    <row r="6" spans="1:8" x14ac:dyDescent="0.25">
      <c r="G6" t="s">
        <v>47</v>
      </c>
      <c r="H6" s="7">
        <v>0.1</v>
      </c>
    </row>
    <row r="19" spans="1:99" x14ac:dyDescent="0.25">
      <c r="A19" s="4" t="s">
        <v>2</v>
      </c>
      <c r="E19" s="4" t="s">
        <v>5</v>
      </c>
      <c r="I19" s="4" t="s">
        <v>8</v>
      </c>
      <c r="M19" s="4" t="s">
        <v>9</v>
      </c>
      <c r="Q19" s="4" t="s">
        <v>10</v>
      </c>
      <c r="U19" s="4" t="s">
        <v>14</v>
      </c>
      <c r="Y19" s="4" t="s">
        <v>15</v>
      </c>
      <c r="AC19" s="4" t="s">
        <v>16</v>
      </c>
      <c r="AG19" s="4" t="s">
        <v>17</v>
      </c>
      <c r="AK19" s="4" t="s">
        <v>18</v>
      </c>
      <c r="AO19" s="4" t="s">
        <v>19</v>
      </c>
      <c r="AS19" s="4" t="s">
        <v>20</v>
      </c>
      <c r="AW19" s="4" t="s">
        <v>21</v>
      </c>
      <c r="BA19" s="4" t="s">
        <v>22</v>
      </c>
      <c r="BE19" s="4" t="s">
        <v>23</v>
      </c>
      <c r="BI19" s="4" t="s">
        <v>24</v>
      </c>
      <c r="BM19" s="4" t="s">
        <v>25</v>
      </c>
      <c r="BQ19" s="4" t="s">
        <v>26</v>
      </c>
      <c r="BU19" s="4" t="s">
        <v>27</v>
      </c>
      <c r="BY19" s="4" t="s">
        <v>28</v>
      </c>
      <c r="CC19" s="4" t="s">
        <v>29</v>
      </c>
      <c r="CG19" s="4" t="s">
        <v>30</v>
      </c>
      <c r="CK19" s="4" t="s">
        <v>31</v>
      </c>
      <c r="CO19" s="4" t="s">
        <v>32</v>
      </c>
      <c r="CS19" s="4" t="s">
        <v>33</v>
      </c>
    </row>
    <row r="20" spans="1:99" x14ac:dyDescent="0.25">
      <c r="A20" t="s">
        <v>3</v>
      </c>
      <c r="B20" t="s">
        <v>0</v>
      </c>
      <c r="E20" t="s">
        <v>6</v>
      </c>
      <c r="G20" s="1">
        <f>C35</f>
        <v>6211.25</v>
      </c>
      <c r="I20" t="s">
        <v>11</v>
      </c>
      <c r="K20" s="1">
        <f>G35</f>
        <v>12752.293750000001</v>
      </c>
      <c r="M20" t="s">
        <v>12</v>
      </c>
      <c r="O20" s="1">
        <f>K35</f>
        <v>19718.505343749999</v>
      </c>
      <c r="Q20" t="s">
        <v>13</v>
      </c>
      <c r="S20" s="1">
        <f>O35</f>
        <v>27137.520691093749</v>
      </c>
      <c r="U20" t="s">
        <v>13</v>
      </c>
      <c r="W20" s="1">
        <f>S35</f>
        <v>35038.772036014845</v>
      </c>
      <c r="Y20" t="s">
        <v>13</v>
      </c>
      <c r="AA20" s="1">
        <f>W35</f>
        <v>43453.604718355811</v>
      </c>
      <c r="AC20" t="s">
        <v>13</v>
      </c>
      <c r="AE20" s="1">
        <f>AA35</f>
        <v>52415.401525048939</v>
      </c>
      <c r="AG20" t="s">
        <v>13</v>
      </c>
      <c r="AI20" s="1">
        <f>AE35</f>
        <v>61959.715124177121</v>
      </c>
      <c r="AK20" t="s">
        <v>13</v>
      </c>
      <c r="AM20" s="1">
        <f>AI35</f>
        <v>72124.409107248634</v>
      </c>
      <c r="AO20" t="s">
        <v>13</v>
      </c>
      <c r="AQ20" s="1">
        <f>AM35</f>
        <v>82949.808199219799</v>
      </c>
      <c r="AS20" t="s">
        <v>13</v>
      </c>
      <c r="AU20" s="1">
        <f>AQ35</f>
        <v>94478.858232169092</v>
      </c>
      <c r="AW20" t="s">
        <v>13</v>
      </c>
      <c r="AY20" s="1">
        <f>AU35</f>
        <v>106757.29651726008</v>
      </c>
      <c r="BA20" t="s">
        <v>13</v>
      </c>
      <c r="BC20" s="1">
        <f>AY35</f>
        <v>119833.83329088199</v>
      </c>
      <c r="BE20" t="s">
        <v>13</v>
      </c>
      <c r="BG20" s="1">
        <f>BC35</f>
        <v>133760.34495478933</v>
      </c>
      <c r="BI20" t="s">
        <v>13</v>
      </c>
      <c r="BK20" s="1">
        <f>BG35</f>
        <v>148592.07987685062</v>
      </c>
      <c r="BM20" t="s">
        <v>13</v>
      </c>
      <c r="BO20" s="1">
        <f>BK35</f>
        <v>164387.8775688459</v>
      </c>
      <c r="BQ20" t="s">
        <v>13</v>
      </c>
      <c r="BS20" s="1">
        <f>BO35</f>
        <v>181210.40211082087</v>
      </c>
      <c r="BU20" t="s">
        <v>13</v>
      </c>
      <c r="BW20" s="1">
        <f>BS35</f>
        <v>199126.39074802422</v>
      </c>
      <c r="BY20" t="s">
        <v>13</v>
      </c>
      <c r="CA20" s="1">
        <f>BW35</f>
        <v>218206.91864664579</v>
      </c>
      <c r="CC20" t="s">
        <v>13</v>
      </c>
      <c r="CE20" s="1">
        <f>CA35</f>
        <v>238527.68085867778</v>
      </c>
      <c r="CG20" t="s">
        <v>13</v>
      </c>
      <c r="CI20" s="1">
        <f>CE35</f>
        <v>260169.29261449183</v>
      </c>
      <c r="CK20" t="s">
        <v>13</v>
      </c>
      <c r="CM20" s="1">
        <f>CI35</f>
        <v>283217.60913443379</v>
      </c>
      <c r="CO20" t="s">
        <v>13</v>
      </c>
      <c r="CQ20" s="1">
        <f>CM35</f>
        <v>307764.06622817199</v>
      </c>
      <c r="CS20" t="s">
        <v>13</v>
      </c>
      <c r="CU20" s="1">
        <f>CQ35</f>
        <v>333906.04303300317</v>
      </c>
    </row>
    <row r="21" spans="1:99" x14ac:dyDescent="0.25">
      <c r="A21" s="7">
        <v>500</v>
      </c>
      <c r="B21">
        <v>12</v>
      </c>
      <c r="E21" t="s">
        <v>7</v>
      </c>
      <c r="G21" s="1">
        <f>G20*$H$6</f>
        <v>621.125</v>
      </c>
      <c r="I21" t="s">
        <v>7</v>
      </c>
      <c r="K21" s="1">
        <f>K20*$H$6</f>
        <v>1275.2293750000001</v>
      </c>
      <c r="M21" t="s">
        <v>7</v>
      </c>
      <c r="O21" s="1">
        <f>O20*$H$6</f>
        <v>1971.8505343750001</v>
      </c>
      <c r="Q21" t="s">
        <v>7</v>
      </c>
      <c r="S21" s="1">
        <f>S20*$H$6</f>
        <v>2713.752069109375</v>
      </c>
      <c r="U21" t="s">
        <v>7</v>
      </c>
      <c r="W21" s="1">
        <f>W20*$H$6</f>
        <v>3503.8772036014848</v>
      </c>
      <c r="Y21" t="s">
        <v>7</v>
      </c>
      <c r="AA21" s="1">
        <f>AA20*$H$6</f>
        <v>4345.3604718355809</v>
      </c>
      <c r="AC21" t="s">
        <v>7</v>
      </c>
      <c r="AE21" s="1">
        <f>AE20*$H$6</f>
        <v>5241.5401525048946</v>
      </c>
      <c r="AG21" t="s">
        <v>7</v>
      </c>
      <c r="AI21" s="1">
        <f>AI20*$H$6</f>
        <v>6195.9715124177128</v>
      </c>
      <c r="AK21" t="s">
        <v>7</v>
      </c>
      <c r="AM21" s="1">
        <f>AM20*$H$6</f>
        <v>7212.4409107248639</v>
      </c>
      <c r="AO21" t="s">
        <v>7</v>
      </c>
      <c r="AQ21" s="1">
        <f>AQ20*$H$6</f>
        <v>8294.9808199219806</v>
      </c>
      <c r="AS21" t="s">
        <v>7</v>
      </c>
      <c r="AU21" s="1">
        <f>AU20*$H$6</f>
        <v>9447.8858232169096</v>
      </c>
      <c r="AW21" t="s">
        <v>7</v>
      </c>
      <c r="AY21" s="1">
        <f>AY20*$H$6</f>
        <v>10675.729651726009</v>
      </c>
      <c r="BA21" t="s">
        <v>7</v>
      </c>
      <c r="BC21" s="1">
        <f>BC20*$H$6</f>
        <v>11983.383329088199</v>
      </c>
      <c r="BE21" t="s">
        <v>7</v>
      </c>
      <c r="BG21" s="1">
        <f>BG20*$H$6</f>
        <v>13376.034495478933</v>
      </c>
      <c r="BI21" t="s">
        <v>7</v>
      </c>
      <c r="BK21" s="1">
        <f>BK20*$H$6</f>
        <v>14859.207987685062</v>
      </c>
      <c r="BM21" t="s">
        <v>7</v>
      </c>
      <c r="BO21" s="1">
        <f>BO20*$H$6</f>
        <v>16438.787756884591</v>
      </c>
      <c r="BQ21" t="s">
        <v>7</v>
      </c>
      <c r="BS21" s="1">
        <f>BS20*$H$6</f>
        <v>18121.040211082087</v>
      </c>
      <c r="BU21" t="s">
        <v>7</v>
      </c>
      <c r="BW21" s="1">
        <f>BW20*$H$6</f>
        <v>19912.639074802424</v>
      </c>
      <c r="BY21" t="s">
        <v>7</v>
      </c>
      <c r="CA21" s="1">
        <f>CA20*$H$6</f>
        <v>21820.691864664579</v>
      </c>
      <c r="CC21" t="s">
        <v>7</v>
      </c>
      <c r="CE21" s="1">
        <f>CE20*$H$6</f>
        <v>23852.768085867778</v>
      </c>
      <c r="CG21" t="s">
        <v>7</v>
      </c>
      <c r="CI21" s="1">
        <f>CI20*$H$6</f>
        <v>26016.929261449186</v>
      </c>
      <c r="CK21" t="s">
        <v>7</v>
      </c>
      <c r="CM21" s="1">
        <f>CM20*$H$6</f>
        <v>28321.760913443381</v>
      </c>
      <c r="CO21" t="s">
        <v>7</v>
      </c>
      <c r="CQ21" s="1">
        <f>CQ20*$H$6</f>
        <v>30776.406622817201</v>
      </c>
      <c r="CS21" t="s">
        <v>7</v>
      </c>
      <c r="CU21" s="1">
        <f>CU20*$H$6</f>
        <v>33390.604303300315</v>
      </c>
    </row>
    <row r="22" spans="1:99" x14ac:dyDescent="0.25">
      <c r="A22" s="7">
        <v>500</v>
      </c>
      <c r="B22">
        <v>11</v>
      </c>
      <c r="D22" s="1"/>
      <c r="E22" t="s">
        <v>3</v>
      </c>
      <c r="G22">
        <f>$A$33</f>
        <v>6000</v>
      </c>
      <c r="I22" t="s">
        <v>3</v>
      </c>
      <c r="K22">
        <f>$A$33</f>
        <v>6000</v>
      </c>
      <c r="M22" t="s">
        <v>3</v>
      </c>
      <c r="O22">
        <f>$A$33</f>
        <v>6000</v>
      </c>
      <c r="Q22" t="s">
        <v>3</v>
      </c>
      <c r="S22">
        <f>$A$33</f>
        <v>6000</v>
      </c>
      <c r="U22" t="s">
        <v>3</v>
      </c>
      <c r="W22">
        <f>$A$33</f>
        <v>6000</v>
      </c>
      <c r="Y22" t="s">
        <v>3</v>
      </c>
      <c r="AA22">
        <f>$A$33</f>
        <v>6000</v>
      </c>
      <c r="AC22" t="s">
        <v>3</v>
      </c>
      <c r="AE22">
        <f>$A$33</f>
        <v>6000</v>
      </c>
      <c r="AG22" t="s">
        <v>3</v>
      </c>
      <c r="AI22">
        <f>$A$33</f>
        <v>6000</v>
      </c>
      <c r="AK22" t="s">
        <v>3</v>
      </c>
      <c r="AM22">
        <f>$A$33</f>
        <v>6000</v>
      </c>
      <c r="AO22" t="s">
        <v>3</v>
      </c>
      <c r="AQ22">
        <f>$A$33</f>
        <v>6000</v>
      </c>
      <c r="AS22" t="s">
        <v>3</v>
      </c>
      <c r="AU22">
        <f>$A$33</f>
        <v>6000</v>
      </c>
      <c r="AW22" t="s">
        <v>3</v>
      </c>
      <c r="AY22">
        <f>$A$33</f>
        <v>6000</v>
      </c>
      <c r="BA22" t="s">
        <v>3</v>
      </c>
      <c r="BC22">
        <f>$A$33</f>
        <v>6000</v>
      </c>
      <c r="BE22" t="s">
        <v>3</v>
      </c>
      <c r="BG22">
        <f>$A$33</f>
        <v>6000</v>
      </c>
      <c r="BI22" t="s">
        <v>3</v>
      </c>
      <c r="BK22">
        <f>$A$33</f>
        <v>6000</v>
      </c>
      <c r="BM22" t="s">
        <v>3</v>
      </c>
      <c r="BO22">
        <f>$A$33</f>
        <v>6000</v>
      </c>
      <c r="BQ22" t="s">
        <v>3</v>
      </c>
      <c r="BS22">
        <f>$A$33</f>
        <v>6000</v>
      </c>
      <c r="BU22" t="s">
        <v>3</v>
      </c>
      <c r="BW22">
        <f>$A$33</f>
        <v>6000</v>
      </c>
      <c r="BY22" t="s">
        <v>3</v>
      </c>
      <c r="CA22">
        <f>$A$33</f>
        <v>6000</v>
      </c>
      <c r="CC22" t="s">
        <v>3</v>
      </c>
      <c r="CE22">
        <f>$A$33</f>
        <v>6000</v>
      </c>
      <c r="CG22" t="s">
        <v>3</v>
      </c>
      <c r="CI22">
        <f>$A$33</f>
        <v>6000</v>
      </c>
      <c r="CK22" t="s">
        <v>3</v>
      </c>
      <c r="CM22">
        <f>$A$33</f>
        <v>6000</v>
      </c>
      <c r="CO22" t="s">
        <v>3</v>
      </c>
      <c r="CQ22">
        <f>$A$33</f>
        <v>6000</v>
      </c>
      <c r="CS22" t="s">
        <v>3</v>
      </c>
      <c r="CU22">
        <f>$A$33</f>
        <v>6000</v>
      </c>
    </row>
    <row r="23" spans="1:99" x14ac:dyDescent="0.25">
      <c r="A23" s="7">
        <v>500</v>
      </c>
      <c r="B23">
        <v>10</v>
      </c>
      <c r="D23" s="1"/>
      <c r="E23" t="s">
        <v>1</v>
      </c>
      <c r="G23">
        <f>$C$34</f>
        <v>211.25</v>
      </c>
      <c r="I23" t="s">
        <v>1</v>
      </c>
      <c r="K23">
        <f>$C$34</f>
        <v>211.25</v>
      </c>
      <c r="M23" t="s">
        <v>1</v>
      </c>
      <c r="O23">
        <f>$C$34</f>
        <v>211.25</v>
      </c>
      <c r="Q23" t="s">
        <v>1</v>
      </c>
      <c r="S23">
        <f>$C$34</f>
        <v>211.25</v>
      </c>
      <c r="U23" t="s">
        <v>1</v>
      </c>
      <c r="W23">
        <f>$C$34</f>
        <v>211.25</v>
      </c>
      <c r="Y23" t="s">
        <v>1</v>
      </c>
      <c r="AA23">
        <f>$C$34</f>
        <v>211.25</v>
      </c>
      <c r="AC23" t="s">
        <v>1</v>
      </c>
      <c r="AE23">
        <f>$C$34</f>
        <v>211.25</v>
      </c>
      <c r="AG23" t="s">
        <v>1</v>
      </c>
      <c r="AI23">
        <f>$C$34</f>
        <v>211.25</v>
      </c>
      <c r="AK23" t="s">
        <v>1</v>
      </c>
      <c r="AM23">
        <f>$C$34</f>
        <v>211.25</v>
      </c>
      <c r="AO23" t="s">
        <v>1</v>
      </c>
      <c r="AQ23">
        <f>$C$34</f>
        <v>211.25</v>
      </c>
      <c r="AS23" t="s">
        <v>1</v>
      </c>
      <c r="AU23">
        <f>$C$34</f>
        <v>211.25</v>
      </c>
      <c r="AW23" t="s">
        <v>1</v>
      </c>
      <c r="AY23">
        <f>$C$34</f>
        <v>211.25</v>
      </c>
      <c r="BA23" t="s">
        <v>1</v>
      </c>
      <c r="BC23">
        <f>$C$34</f>
        <v>211.25</v>
      </c>
      <c r="BE23" t="s">
        <v>1</v>
      </c>
      <c r="BG23">
        <f>$C$34</f>
        <v>211.25</v>
      </c>
      <c r="BI23" t="s">
        <v>1</v>
      </c>
      <c r="BK23">
        <f>$C$34</f>
        <v>211.25</v>
      </c>
      <c r="BM23" t="s">
        <v>1</v>
      </c>
      <c r="BO23">
        <f>$C$34</f>
        <v>211.25</v>
      </c>
      <c r="BQ23" t="s">
        <v>1</v>
      </c>
      <c r="BS23">
        <f>$C$34</f>
        <v>211.25</v>
      </c>
      <c r="BU23" t="s">
        <v>1</v>
      </c>
      <c r="BW23">
        <f>$C$34</f>
        <v>211.25</v>
      </c>
      <c r="BY23" t="s">
        <v>1</v>
      </c>
      <c r="CA23">
        <f>$C$34</f>
        <v>211.25</v>
      </c>
      <c r="CC23" t="s">
        <v>1</v>
      </c>
      <c r="CE23">
        <f>$C$34</f>
        <v>211.25</v>
      </c>
      <c r="CG23" t="s">
        <v>1</v>
      </c>
      <c r="CI23">
        <f>$C$34</f>
        <v>211.25</v>
      </c>
      <c r="CK23" t="s">
        <v>1</v>
      </c>
      <c r="CM23">
        <f>$C$34</f>
        <v>211.25</v>
      </c>
      <c r="CO23" t="s">
        <v>1</v>
      </c>
      <c r="CQ23">
        <f>$C$34</f>
        <v>211.25</v>
      </c>
      <c r="CS23" t="s">
        <v>1</v>
      </c>
      <c r="CU23">
        <f>$C$34</f>
        <v>211.25</v>
      </c>
    </row>
    <row r="24" spans="1:99" x14ac:dyDescent="0.25">
      <c r="A24" s="7">
        <v>500</v>
      </c>
      <c r="B24">
        <v>9</v>
      </c>
      <c r="D24" s="1"/>
    </row>
    <row r="25" spans="1:99" x14ac:dyDescent="0.25">
      <c r="A25" s="7">
        <v>500</v>
      </c>
      <c r="B25">
        <v>8</v>
      </c>
      <c r="D25" s="1"/>
      <c r="E25" t="s">
        <v>44</v>
      </c>
      <c r="G25" s="1">
        <f>G21+G23</f>
        <v>832.375</v>
      </c>
      <c r="I25" t="s">
        <v>44</v>
      </c>
      <c r="K25" s="1">
        <f>K21+K23</f>
        <v>1486.4793750000001</v>
      </c>
      <c r="M25" t="s">
        <v>44</v>
      </c>
      <c r="O25" s="1">
        <f>O21+O23</f>
        <v>2183.1005343750003</v>
      </c>
      <c r="Q25" t="s">
        <v>44</v>
      </c>
      <c r="S25" s="1">
        <f>S21+S23</f>
        <v>2925.002069109375</v>
      </c>
      <c r="U25" t="s">
        <v>44</v>
      </c>
      <c r="W25" s="1">
        <f>W21+W23</f>
        <v>3715.1272036014848</v>
      </c>
      <c r="Y25" t="s">
        <v>44</v>
      </c>
      <c r="AA25" s="1">
        <f>AA21+AA23</f>
        <v>4556.6104718355809</v>
      </c>
      <c r="AC25" t="s">
        <v>44</v>
      </c>
      <c r="AE25" s="1">
        <f>AE21+AE23</f>
        <v>5452.7901525048946</v>
      </c>
      <c r="AG25" t="s">
        <v>44</v>
      </c>
      <c r="AI25" s="1">
        <f>AI21+AI23</f>
        <v>6407.2215124177128</v>
      </c>
      <c r="AK25" t="s">
        <v>44</v>
      </c>
      <c r="AM25" s="1">
        <f>AM21+AM23</f>
        <v>7423.6909107248639</v>
      </c>
      <c r="AO25" t="s">
        <v>44</v>
      </c>
      <c r="AQ25" s="1">
        <f>AQ21+AQ23</f>
        <v>8506.2308199219806</v>
      </c>
      <c r="AS25" t="s">
        <v>44</v>
      </c>
      <c r="AU25" s="1">
        <f>AU21+AU23</f>
        <v>9659.1358232169096</v>
      </c>
      <c r="AW25" t="s">
        <v>44</v>
      </c>
      <c r="AY25" s="1">
        <f>AY21+AY23</f>
        <v>10886.979651726009</v>
      </c>
      <c r="BA25" t="s">
        <v>44</v>
      </c>
      <c r="BC25" s="1">
        <f>BC21+BC23</f>
        <v>12194.633329088199</v>
      </c>
      <c r="BE25" t="s">
        <v>44</v>
      </c>
      <c r="BG25" s="1">
        <f>BG21+BG23</f>
        <v>13587.284495478933</v>
      </c>
      <c r="BI25" t="s">
        <v>44</v>
      </c>
      <c r="BK25" s="1">
        <f>BK21+BK23</f>
        <v>15070.457987685062</v>
      </c>
      <c r="BM25" t="s">
        <v>44</v>
      </c>
      <c r="BO25" s="1">
        <f>BO21+BO23</f>
        <v>16650.037756884591</v>
      </c>
      <c r="BQ25" t="s">
        <v>44</v>
      </c>
      <c r="BS25" s="1">
        <f>BS21+BS23</f>
        <v>18332.290211082087</v>
      </c>
      <c r="BU25" t="s">
        <v>44</v>
      </c>
      <c r="BW25" s="1">
        <f>BW21+BW23</f>
        <v>20123.889074802424</v>
      </c>
      <c r="BY25" t="s">
        <v>44</v>
      </c>
      <c r="CA25" s="1">
        <f>CA21+CA23</f>
        <v>22031.941864664579</v>
      </c>
      <c r="CC25" t="s">
        <v>44</v>
      </c>
      <c r="CE25" s="1">
        <f>CE21+CE23</f>
        <v>24064.018085867778</v>
      </c>
      <c r="CG25" t="s">
        <v>44</v>
      </c>
      <c r="CI25" s="1">
        <f>CI21+CI23</f>
        <v>26228.179261449186</v>
      </c>
      <c r="CK25" t="s">
        <v>44</v>
      </c>
      <c r="CM25" s="1">
        <f>CM21+CM23</f>
        <v>28533.010913443381</v>
      </c>
      <c r="CO25" t="s">
        <v>44</v>
      </c>
      <c r="CQ25" s="1">
        <f>CQ21+CQ23</f>
        <v>30987.656622817201</v>
      </c>
      <c r="CS25" t="s">
        <v>44</v>
      </c>
      <c r="CU25" s="1">
        <f>CU21+CU23</f>
        <v>33601.854303300315</v>
      </c>
    </row>
    <row r="26" spans="1:99" x14ac:dyDescent="0.25">
      <c r="A26" s="7">
        <v>500</v>
      </c>
      <c r="B26">
        <v>7</v>
      </c>
      <c r="D26" s="1"/>
      <c r="E26" t="s">
        <v>45</v>
      </c>
      <c r="G26" s="1">
        <f>G25*0.65</f>
        <v>541.04375000000005</v>
      </c>
      <c r="I26" t="s">
        <v>45</v>
      </c>
      <c r="K26" s="1">
        <f>K25*0.65</f>
        <v>966.21159375000013</v>
      </c>
      <c r="M26" t="s">
        <v>45</v>
      </c>
      <c r="O26" s="1">
        <f>O25*0.65</f>
        <v>1419.0153473437501</v>
      </c>
      <c r="Q26" t="s">
        <v>45</v>
      </c>
      <c r="S26" s="1">
        <f>S25*0.65</f>
        <v>1901.2513449210937</v>
      </c>
      <c r="U26" t="s">
        <v>45</v>
      </c>
      <c r="W26" s="1">
        <f>W25*0.65</f>
        <v>2414.8326823409652</v>
      </c>
      <c r="Y26" t="s">
        <v>45</v>
      </c>
      <c r="AA26" s="1">
        <f>AA25*0.65</f>
        <v>2961.7968066931276</v>
      </c>
      <c r="AC26" t="s">
        <v>45</v>
      </c>
      <c r="AE26" s="1">
        <f>AE25*0.65</f>
        <v>3544.3135991281815</v>
      </c>
      <c r="AG26" t="s">
        <v>45</v>
      </c>
      <c r="AI26" s="1">
        <f>AI25*0.65</f>
        <v>4164.6939830715137</v>
      </c>
      <c r="AK26" t="s">
        <v>45</v>
      </c>
      <c r="AM26" s="1">
        <f>AM25*0.65</f>
        <v>4825.3990919711614</v>
      </c>
      <c r="AO26" t="s">
        <v>45</v>
      </c>
      <c r="AQ26" s="1">
        <f>AQ25*0.65</f>
        <v>5529.0500329492879</v>
      </c>
      <c r="AS26" t="s">
        <v>45</v>
      </c>
      <c r="AU26" s="1">
        <f>AU25*0.65</f>
        <v>6278.4382850909915</v>
      </c>
      <c r="AW26" t="s">
        <v>45</v>
      </c>
      <c r="AY26" s="1">
        <f>AY25*0.65</f>
        <v>7076.5367736219059</v>
      </c>
      <c r="BA26" t="s">
        <v>45</v>
      </c>
      <c r="BC26" s="1">
        <f>BC25*0.65</f>
        <v>7926.5116639073294</v>
      </c>
      <c r="BE26" t="s">
        <v>45</v>
      </c>
      <c r="BG26" s="1">
        <f>BG25*0.65</f>
        <v>8831.7349220613069</v>
      </c>
      <c r="BI26" t="s">
        <v>45</v>
      </c>
      <c r="BK26" s="1">
        <f>BK25*0.65</f>
        <v>9795.7976919952907</v>
      </c>
      <c r="BM26" t="s">
        <v>45</v>
      </c>
      <c r="BO26" s="1">
        <f>BO25*0.65</f>
        <v>10822.524541974984</v>
      </c>
      <c r="BQ26" t="s">
        <v>45</v>
      </c>
      <c r="BS26" s="1">
        <f>BS25*0.65</f>
        <v>11915.988637203356</v>
      </c>
      <c r="BU26" t="s">
        <v>45</v>
      </c>
      <c r="BW26" s="1">
        <f>BW25*0.65</f>
        <v>13080.527898621576</v>
      </c>
      <c r="BY26" t="s">
        <v>45</v>
      </c>
      <c r="CA26" s="1">
        <f>CA25*0.65</f>
        <v>14320.762212031977</v>
      </c>
      <c r="CC26" t="s">
        <v>45</v>
      </c>
      <c r="CE26" s="1">
        <f>CE25*0.65</f>
        <v>15641.611755814056</v>
      </c>
      <c r="CG26" t="s">
        <v>45</v>
      </c>
      <c r="CI26" s="1">
        <f>CI25*0.65</f>
        <v>17048.316519941971</v>
      </c>
      <c r="CK26" t="s">
        <v>45</v>
      </c>
      <c r="CM26" s="1">
        <f>CM25*0.65</f>
        <v>18546.457093738198</v>
      </c>
      <c r="CO26" t="s">
        <v>45</v>
      </c>
      <c r="CQ26" s="1">
        <f>CQ25*0.65</f>
        <v>20141.976804831182</v>
      </c>
      <c r="CS26" t="s">
        <v>45</v>
      </c>
      <c r="CU26" s="1">
        <f>CU25*0.65</f>
        <v>21841.205297145207</v>
      </c>
    </row>
    <row r="27" spans="1:99" x14ac:dyDescent="0.25">
      <c r="A27" s="7">
        <v>500</v>
      </c>
      <c r="B27">
        <v>6</v>
      </c>
      <c r="D27" s="1"/>
      <c r="E27" t="s">
        <v>46</v>
      </c>
      <c r="G27" s="8">
        <f>IF(G25&lt;=200,G25,G26)</f>
        <v>541.04375000000005</v>
      </c>
      <c r="I27" t="s">
        <v>46</v>
      </c>
      <c r="K27" s="8">
        <f>IF(K25&lt;=200,K25,K26)</f>
        <v>966.21159375000013</v>
      </c>
      <c r="M27" t="s">
        <v>46</v>
      </c>
      <c r="O27" s="8">
        <f>IF(O25&lt;=200,O25,O26)</f>
        <v>1419.0153473437501</v>
      </c>
      <c r="Q27" t="s">
        <v>46</v>
      </c>
      <c r="S27" s="8">
        <f>IF(S25&lt;=200,S25,S26)</f>
        <v>1901.2513449210937</v>
      </c>
      <c r="U27" t="s">
        <v>46</v>
      </c>
      <c r="W27" s="8">
        <f>IF(W25&lt;=200,W25,W26)</f>
        <v>2414.8326823409652</v>
      </c>
      <c r="Y27" t="s">
        <v>46</v>
      </c>
      <c r="AA27" s="8">
        <f>IF(AA25&lt;=200,AA25,AA26)</f>
        <v>2961.7968066931276</v>
      </c>
      <c r="AC27" t="s">
        <v>46</v>
      </c>
      <c r="AE27" s="8">
        <f>IF(AE25&lt;=200,AE25,AE26)</f>
        <v>3544.3135991281815</v>
      </c>
      <c r="AG27" t="s">
        <v>46</v>
      </c>
      <c r="AI27" s="8">
        <f>IF(AI25&lt;=200,AI25,AI26)</f>
        <v>4164.6939830715137</v>
      </c>
      <c r="AK27" t="s">
        <v>46</v>
      </c>
      <c r="AM27" s="8">
        <f>IF(AM25&lt;=200,AM25,AM26)</f>
        <v>4825.3990919711614</v>
      </c>
      <c r="AO27" t="s">
        <v>46</v>
      </c>
      <c r="AQ27" s="8">
        <f>IF(AQ25&lt;=200,AQ25,AQ26)</f>
        <v>5529.0500329492879</v>
      </c>
      <c r="AS27" t="s">
        <v>46</v>
      </c>
      <c r="AU27" s="8">
        <f>IF(AU25&lt;=200,AU25,AU26)</f>
        <v>6278.4382850909915</v>
      </c>
      <c r="AW27" t="s">
        <v>46</v>
      </c>
      <c r="AY27" s="8">
        <f>IF(AY25&lt;=200,AY25,AY26)</f>
        <v>7076.5367736219059</v>
      </c>
      <c r="BA27" t="s">
        <v>46</v>
      </c>
      <c r="BC27" s="8">
        <f>IF(BC25&lt;=200,BC25,BC26)</f>
        <v>7926.5116639073294</v>
      </c>
      <c r="BE27" t="s">
        <v>46</v>
      </c>
      <c r="BG27" s="8">
        <f>IF(BG25&lt;=200,BG25,BG26)</f>
        <v>8831.7349220613069</v>
      </c>
      <c r="BI27" t="s">
        <v>46</v>
      </c>
      <c r="BK27" s="8">
        <f>IF(BK25&lt;=200,BK25,BK26)</f>
        <v>9795.7976919952907</v>
      </c>
      <c r="BM27" t="s">
        <v>46</v>
      </c>
      <c r="BO27" s="8">
        <f>IF(BO25&lt;=200,BO25,BO26)</f>
        <v>10822.524541974984</v>
      </c>
      <c r="BQ27" t="s">
        <v>46</v>
      </c>
      <c r="BS27" s="8">
        <f>IF(BS25&lt;=200,BS25,BS26)</f>
        <v>11915.988637203356</v>
      </c>
      <c r="BU27" t="s">
        <v>46</v>
      </c>
      <c r="BW27" s="8">
        <f>IF(BW25&lt;=200,BW25,BW26)</f>
        <v>13080.527898621576</v>
      </c>
      <c r="BY27" t="s">
        <v>46</v>
      </c>
      <c r="CA27" s="8">
        <f>IF(CA25&lt;=200,CA25,CA26)</f>
        <v>14320.762212031977</v>
      </c>
      <c r="CC27" t="s">
        <v>46</v>
      </c>
      <c r="CE27" s="8">
        <f>IF(CE25&lt;=200,CE25,CE26)</f>
        <v>15641.611755814056</v>
      </c>
      <c r="CG27" t="s">
        <v>46</v>
      </c>
      <c r="CI27" s="8">
        <f>IF(CI25&lt;=200,CI25,CI26)</f>
        <v>17048.316519941971</v>
      </c>
      <c r="CK27" t="s">
        <v>46</v>
      </c>
      <c r="CM27" s="8">
        <f>IF(CM25&lt;=200,CM25,CM26)</f>
        <v>18546.457093738198</v>
      </c>
      <c r="CO27" t="s">
        <v>46</v>
      </c>
      <c r="CQ27" s="8">
        <f>IF(CQ25&lt;=200,CQ25,CQ26)</f>
        <v>20141.976804831182</v>
      </c>
      <c r="CS27" t="s">
        <v>46</v>
      </c>
      <c r="CU27" s="8">
        <f>IF(CU25&lt;=200,CU25,CU26)</f>
        <v>21841.205297145207</v>
      </c>
    </row>
    <row r="28" spans="1:99" x14ac:dyDescent="0.25">
      <c r="A28" s="7">
        <v>500</v>
      </c>
      <c r="B28">
        <v>5</v>
      </c>
      <c r="D28" s="1"/>
    </row>
    <row r="29" spans="1:99" x14ac:dyDescent="0.25">
      <c r="A29" s="7">
        <v>500</v>
      </c>
      <c r="B29">
        <v>4</v>
      </c>
      <c r="D29" s="1"/>
    </row>
    <row r="30" spans="1:99" x14ac:dyDescent="0.25">
      <c r="A30" s="7">
        <v>500</v>
      </c>
      <c r="B30">
        <v>3</v>
      </c>
      <c r="D30" s="1"/>
    </row>
    <row r="31" spans="1:99" x14ac:dyDescent="0.25">
      <c r="A31" s="7">
        <v>500</v>
      </c>
      <c r="B31">
        <v>2</v>
      </c>
      <c r="D31" s="1"/>
    </row>
    <row r="32" spans="1:99" x14ac:dyDescent="0.25">
      <c r="A32" s="7">
        <v>500</v>
      </c>
      <c r="B32">
        <v>1</v>
      </c>
      <c r="C32" s="1">
        <f>$A$21*$H$6/12*$B$33</f>
        <v>325</v>
      </c>
      <c r="D32" s="1"/>
    </row>
    <row r="33" spans="1:99" x14ac:dyDescent="0.25">
      <c r="A33" s="2">
        <f>SUM(A21:A32)</f>
        <v>6000</v>
      </c>
      <c r="B33" s="2">
        <f>SUM(B21:B32)</f>
        <v>78</v>
      </c>
      <c r="C33" s="1">
        <f>$A$21*$H$6/12*$B$33*0.65</f>
        <v>211.25</v>
      </c>
    </row>
    <row r="34" spans="1:99" x14ac:dyDescent="0.25">
      <c r="A34" t="s">
        <v>1</v>
      </c>
      <c r="C34" s="8">
        <f>IF(C32&lt;=200,C32,C33)</f>
        <v>211.25</v>
      </c>
    </row>
    <row r="35" spans="1:99" x14ac:dyDescent="0.25">
      <c r="A35" s="4" t="s">
        <v>4</v>
      </c>
      <c r="B35" s="4"/>
      <c r="C35" s="5">
        <f>A33+C34</f>
        <v>6211.25</v>
      </c>
      <c r="E35" s="4" t="s">
        <v>4</v>
      </c>
      <c r="F35" s="3"/>
      <c r="G35" s="5">
        <f>G20+G22+G27</f>
        <v>12752.293750000001</v>
      </c>
      <c r="I35" s="4" t="s">
        <v>4</v>
      </c>
      <c r="J35" s="3"/>
      <c r="K35" s="5">
        <f>K20+K22+K27</f>
        <v>19718.505343749999</v>
      </c>
      <c r="M35" s="4" t="s">
        <v>4</v>
      </c>
      <c r="N35" s="3"/>
      <c r="O35" s="5">
        <f>O20+O22+O27</f>
        <v>27137.520691093749</v>
      </c>
      <c r="Q35" s="4" t="s">
        <v>4</v>
      </c>
      <c r="R35" s="3"/>
      <c r="S35" s="5">
        <f>S20+S22+S27</f>
        <v>35038.772036014845</v>
      </c>
      <c r="U35" s="4" t="s">
        <v>4</v>
      </c>
      <c r="V35" s="3"/>
      <c r="W35" s="5">
        <f>W20+W22+W27</f>
        <v>43453.604718355811</v>
      </c>
      <c r="Y35" s="4" t="s">
        <v>4</v>
      </c>
      <c r="Z35" s="3"/>
      <c r="AA35" s="5">
        <f>AA20+AA22+AA27</f>
        <v>52415.401525048939</v>
      </c>
      <c r="AC35" s="4" t="s">
        <v>4</v>
      </c>
      <c r="AD35" s="3"/>
      <c r="AE35" s="5">
        <f>AE20+AE22+AE27</f>
        <v>61959.715124177121</v>
      </c>
      <c r="AG35" s="4" t="s">
        <v>4</v>
      </c>
      <c r="AH35" s="3"/>
      <c r="AI35" s="5">
        <f>AI20+AI22+AI27</f>
        <v>72124.409107248634</v>
      </c>
      <c r="AK35" s="4" t="s">
        <v>4</v>
      </c>
      <c r="AL35" s="3"/>
      <c r="AM35" s="5">
        <f>AM20+AM22+AM27</f>
        <v>82949.808199219799</v>
      </c>
      <c r="AO35" s="4" t="s">
        <v>4</v>
      </c>
      <c r="AP35" s="3"/>
      <c r="AQ35" s="5">
        <f>AQ20+AQ22+AQ27</f>
        <v>94478.858232169092</v>
      </c>
      <c r="AS35" s="4" t="s">
        <v>4</v>
      </c>
      <c r="AT35" s="3"/>
      <c r="AU35" s="5">
        <f>AU20+AU22+AU27</f>
        <v>106757.29651726008</v>
      </c>
      <c r="AW35" s="4" t="s">
        <v>4</v>
      </c>
      <c r="AX35" s="3"/>
      <c r="AY35" s="5">
        <f>AY20+AY22+AY27</f>
        <v>119833.83329088199</v>
      </c>
      <c r="BA35" s="4" t="s">
        <v>4</v>
      </c>
      <c r="BB35" s="3"/>
      <c r="BC35" s="5">
        <f>BC20+BC22+BC27</f>
        <v>133760.34495478933</v>
      </c>
      <c r="BE35" s="4" t="s">
        <v>4</v>
      </c>
      <c r="BF35" s="3"/>
      <c r="BG35" s="5">
        <f>BG20+BG22+BG27</f>
        <v>148592.07987685062</v>
      </c>
      <c r="BI35" s="4" t="s">
        <v>4</v>
      </c>
      <c r="BJ35" s="3"/>
      <c r="BK35" s="5">
        <f>BK20+BK22+BK27</f>
        <v>164387.8775688459</v>
      </c>
      <c r="BM35" s="4" t="s">
        <v>4</v>
      </c>
      <c r="BN35" s="3"/>
      <c r="BO35" s="5">
        <f>BO20+BO22+BO27</f>
        <v>181210.40211082087</v>
      </c>
      <c r="BQ35" s="4" t="s">
        <v>4</v>
      </c>
      <c r="BR35" s="3"/>
      <c r="BS35" s="5">
        <f>BS20+BS22+BS27</f>
        <v>199126.39074802422</v>
      </c>
      <c r="BU35" s="4" t="s">
        <v>4</v>
      </c>
      <c r="BV35" s="3"/>
      <c r="BW35" s="5">
        <f>BW20+BW22+BW27</f>
        <v>218206.91864664579</v>
      </c>
      <c r="BY35" s="4" t="s">
        <v>4</v>
      </c>
      <c r="BZ35" s="3"/>
      <c r="CA35" s="5">
        <f>CA20+CA22+CA27</f>
        <v>238527.68085867778</v>
      </c>
      <c r="CC35" s="4" t="s">
        <v>4</v>
      </c>
      <c r="CD35" s="3"/>
      <c r="CE35" s="5">
        <f>CE20+CE22+CE27</f>
        <v>260169.29261449183</v>
      </c>
      <c r="CG35" s="4" t="s">
        <v>4</v>
      </c>
      <c r="CH35" s="3"/>
      <c r="CI35" s="5">
        <f>CI20+CI22+CI27</f>
        <v>283217.60913443379</v>
      </c>
      <c r="CK35" s="4" t="s">
        <v>4</v>
      </c>
      <c r="CL35" s="3"/>
      <c r="CM35" s="5">
        <f>CM20+CM22+CM27</f>
        <v>307764.06622817199</v>
      </c>
      <c r="CO35" s="4" t="s">
        <v>4</v>
      </c>
      <c r="CP35" s="3"/>
      <c r="CQ35" s="5">
        <f>CQ20+CQ22+CQ27</f>
        <v>333906.04303300317</v>
      </c>
      <c r="CS35" s="4" t="s">
        <v>4</v>
      </c>
      <c r="CT35" s="3"/>
      <c r="CU35" s="5">
        <f>CU20+CU22+CU27</f>
        <v>361747.2483301484</v>
      </c>
    </row>
    <row r="38" spans="1:99" x14ac:dyDescent="0.25">
      <c r="A38" t="s">
        <v>37</v>
      </c>
      <c r="B38">
        <v>1</v>
      </c>
      <c r="C38">
        <v>2</v>
      </c>
      <c r="D38">
        <v>3</v>
      </c>
      <c r="E38">
        <v>4</v>
      </c>
      <c r="F38">
        <v>5</v>
      </c>
      <c r="G38">
        <v>6</v>
      </c>
      <c r="H38">
        <v>7</v>
      </c>
      <c r="I38">
        <v>8</v>
      </c>
      <c r="J38">
        <v>9</v>
      </c>
      <c r="K38">
        <v>10</v>
      </c>
      <c r="L38">
        <v>11</v>
      </c>
      <c r="M38">
        <v>12</v>
      </c>
      <c r="N38">
        <v>13</v>
      </c>
      <c r="O38">
        <v>14</v>
      </c>
      <c r="P38">
        <v>15</v>
      </c>
      <c r="Q38">
        <v>16</v>
      </c>
      <c r="R38">
        <v>17</v>
      </c>
      <c r="S38">
        <v>18</v>
      </c>
      <c r="T38">
        <v>19</v>
      </c>
      <c r="U38">
        <v>20</v>
      </c>
      <c r="V38">
        <v>21</v>
      </c>
      <c r="W38">
        <v>22</v>
      </c>
      <c r="X38">
        <v>23</v>
      </c>
      <c r="Y38">
        <v>24</v>
      </c>
      <c r="Z38">
        <v>25</v>
      </c>
    </row>
    <row r="39" spans="1:99" x14ac:dyDescent="0.25">
      <c r="A39" t="s">
        <v>35</v>
      </c>
      <c r="B39">
        <f>C35</f>
        <v>6211.25</v>
      </c>
      <c r="C39" s="1">
        <f>G35</f>
        <v>12752.293750000001</v>
      </c>
      <c r="D39" s="1">
        <f>K35</f>
        <v>19718.505343749999</v>
      </c>
      <c r="E39" s="1">
        <f>O35</f>
        <v>27137.520691093749</v>
      </c>
      <c r="F39" s="1">
        <f>S35</f>
        <v>35038.772036014845</v>
      </c>
      <c r="G39" s="1">
        <f>W35</f>
        <v>43453.604718355811</v>
      </c>
      <c r="H39" s="1">
        <f>AA35</f>
        <v>52415.401525048939</v>
      </c>
      <c r="I39" s="1">
        <f>AE35</f>
        <v>61959.715124177121</v>
      </c>
      <c r="J39" s="1">
        <f>AI35</f>
        <v>72124.409107248634</v>
      </c>
      <c r="K39" s="1">
        <f>AM35</f>
        <v>82949.808199219799</v>
      </c>
      <c r="L39" s="1">
        <f>AQ35</f>
        <v>94478.858232169092</v>
      </c>
      <c r="M39" s="1">
        <f>AU35</f>
        <v>106757.29651726008</v>
      </c>
      <c r="N39" s="1">
        <f>AY35</f>
        <v>119833.83329088199</v>
      </c>
      <c r="O39" s="1">
        <f>BC35</f>
        <v>133760.34495478933</v>
      </c>
      <c r="P39" s="1">
        <f>BG35</f>
        <v>148592.07987685062</v>
      </c>
      <c r="Q39" s="1">
        <f>BK35</f>
        <v>164387.8775688459</v>
      </c>
      <c r="R39" s="1">
        <f>BO35</f>
        <v>181210.40211082087</v>
      </c>
      <c r="S39" s="1">
        <f>BS35</f>
        <v>199126.39074802422</v>
      </c>
      <c r="T39" s="1">
        <f>BW35</f>
        <v>218206.91864664579</v>
      </c>
      <c r="U39" s="1">
        <f>CA35</f>
        <v>238527.68085867778</v>
      </c>
      <c r="V39" s="1">
        <f>CE35</f>
        <v>260169.29261449183</v>
      </c>
      <c r="W39" s="1">
        <f>CI35</f>
        <v>283217.60913443379</v>
      </c>
      <c r="X39" s="1">
        <f>CM35</f>
        <v>307764.06622817199</v>
      </c>
      <c r="Y39" s="1">
        <f>CQ35</f>
        <v>333906.04303300317</v>
      </c>
      <c r="Z39" s="1">
        <f>CU35</f>
        <v>361747.2483301484</v>
      </c>
    </row>
    <row r="42" spans="1:99" x14ac:dyDescent="0.25">
      <c r="A42" t="s">
        <v>34</v>
      </c>
      <c r="B42">
        <v>1</v>
      </c>
      <c r="C42">
        <v>25</v>
      </c>
    </row>
    <row r="43" spans="1:99" x14ac:dyDescent="0.25">
      <c r="A43" t="s">
        <v>35</v>
      </c>
      <c r="B43">
        <f>B39</f>
        <v>6211.25</v>
      </c>
      <c r="C43" s="1">
        <f>Z39</f>
        <v>361747.2483301484</v>
      </c>
    </row>
    <row r="46" spans="1:99" x14ac:dyDescent="0.25">
      <c r="A46" t="s">
        <v>36</v>
      </c>
      <c r="B46">
        <v>1</v>
      </c>
      <c r="C46">
        <v>2</v>
      </c>
      <c r="D46">
        <v>3</v>
      </c>
      <c r="E46">
        <v>4</v>
      </c>
      <c r="F46">
        <v>5</v>
      </c>
      <c r="G46">
        <v>6</v>
      </c>
      <c r="H46">
        <v>7</v>
      </c>
      <c r="I46">
        <v>8</v>
      </c>
      <c r="J46">
        <v>9</v>
      </c>
      <c r="K46">
        <v>10</v>
      </c>
      <c r="L46">
        <v>11</v>
      </c>
      <c r="M46">
        <v>12</v>
      </c>
      <c r="N46">
        <v>13</v>
      </c>
      <c r="O46">
        <v>14</v>
      </c>
      <c r="P46">
        <v>15</v>
      </c>
      <c r="Q46">
        <v>16</v>
      </c>
      <c r="R46">
        <v>17</v>
      </c>
      <c r="S46">
        <v>18</v>
      </c>
      <c r="T46">
        <v>19</v>
      </c>
      <c r="U46">
        <v>20</v>
      </c>
      <c r="V46">
        <v>21</v>
      </c>
      <c r="W46">
        <v>22</v>
      </c>
      <c r="X46">
        <v>23</v>
      </c>
      <c r="Y46">
        <v>24</v>
      </c>
      <c r="Z46">
        <v>25</v>
      </c>
    </row>
    <row r="47" spans="1:99" x14ac:dyDescent="0.25">
      <c r="A47" t="s">
        <v>35</v>
      </c>
      <c r="B47">
        <f>$C$35</f>
        <v>6211.25</v>
      </c>
      <c r="C47">
        <f>$B$47*C46</f>
        <v>12422.5</v>
      </c>
      <c r="D47">
        <f>$B$47*D46</f>
        <v>18633.75</v>
      </c>
      <c r="E47">
        <f t="shared" ref="E47:Z47" si="0">$B$47*E46</f>
        <v>24845</v>
      </c>
      <c r="F47">
        <f t="shared" si="0"/>
        <v>31056.25</v>
      </c>
      <c r="G47">
        <f t="shared" si="0"/>
        <v>37267.5</v>
      </c>
      <c r="H47">
        <f t="shared" si="0"/>
        <v>43478.75</v>
      </c>
      <c r="I47">
        <f t="shared" si="0"/>
        <v>49690</v>
      </c>
      <c r="J47">
        <f t="shared" si="0"/>
        <v>55901.25</v>
      </c>
      <c r="K47">
        <f t="shared" si="0"/>
        <v>62112.5</v>
      </c>
      <c r="L47">
        <f t="shared" si="0"/>
        <v>68323.75</v>
      </c>
      <c r="M47">
        <f t="shared" si="0"/>
        <v>74535</v>
      </c>
      <c r="N47">
        <f t="shared" si="0"/>
        <v>80746.25</v>
      </c>
      <c r="O47">
        <f t="shared" si="0"/>
        <v>86957.5</v>
      </c>
      <c r="P47">
        <f t="shared" si="0"/>
        <v>93168.75</v>
      </c>
      <c r="Q47">
        <f t="shared" si="0"/>
        <v>99380</v>
      </c>
      <c r="R47">
        <f t="shared" si="0"/>
        <v>105591.25</v>
      </c>
      <c r="S47">
        <f t="shared" si="0"/>
        <v>111802.5</v>
      </c>
      <c r="T47">
        <f t="shared" si="0"/>
        <v>118013.75</v>
      </c>
      <c r="U47">
        <f t="shared" si="0"/>
        <v>124225</v>
      </c>
      <c r="V47">
        <f t="shared" si="0"/>
        <v>130436.25</v>
      </c>
      <c r="W47">
        <f t="shared" si="0"/>
        <v>136647.5</v>
      </c>
      <c r="X47">
        <f t="shared" si="0"/>
        <v>142858.75</v>
      </c>
      <c r="Y47">
        <f t="shared" si="0"/>
        <v>149070</v>
      </c>
      <c r="Z47">
        <f t="shared" si="0"/>
        <v>155281.25</v>
      </c>
    </row>
  </sheetData>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47"/>
  <sheetViews>
    <sheetView topLeftCell="F1" zoomScale="90" zoomScaleNormal="90" workbookViewId="0">
      <selection activeCell="K29" sqref="K29"/>
    </sheetView>
  </sheetViews>
  <sheetFormatPr baseColWidth="10" defaultRowHeight="15" x14ac:dyDescent="0.25"/>
  <cols>
    <col min="2" max="3" width="14.28515625" customWidth="1"/>
  </cols>
  <sheetData>
    <row r="1" spans="1:8" ht="15.75" thickBot="1" x14ac:dyDescent="0.3">
      <c r="A1" s="6" t="s">
        <v>38</v>
      </c>
    </row>
    <row r="5" spans="1:8" x14ac:dyDescent="0.25">
      <c r="G5" t="s">
        <v>41</v>
      </c>
      <c r="H5" t="s">
        <v>40</v>
      </c>
    </row>
    <row r="6" spans="1:8" x14ac:dyDescent="0.25">
      <c r="G6" t="s">
        <v>48</v>
      </c>
      <c r="H6" s="7">
        <v>0.06</v>
      </c>
    </row>
    <row r="19" spans="1:99" x14ac:dyDescent="0.25">
      <c r="A19" s="4" t="s">
        <v>2</v>
      </c>
      <c r="E19" s="4" t="s">
        <v>5</v>
      </c>
      <c r="I19" s="4" t="s">
        <v>8</v>
      </c>
      <c r="M19" s="4" t="s">
        <v>9</v>
      </c>
      <c r="Q19" s="4" t="s">
        <v>10</v>
      </c>
      <c r="U19" s="4" t="s">
        <v>14</v>
      </c>
      <c r="Y19" s="4" t="s">
        <v>15</v>
      </c>
      <c r="AC19" s="4" t="s">
        <v>16</v>
      </c>
      <c r="AG19" s="4" t="s">
        <v>17</v>
      </c>
      <c r="AK19" s="4" t="s">
        <v>18</v>
      </c>
      <c r="AO19" s="4" t="s">
        <v>19</v>
      </c>
      <c r="AS19" s="4" t="s">
        <v>20</v>
      </c>
      <c r="AW19" s="4" t="s">
        <v>21</v>
      </c>
      <c r="BA19" s="4" t="s">
        <v>22</v>
      </c>
      <c r="BE19" s="4" t="s">
        <v>23</v>
      </c>
      <c r="BI19" s="4" t="s">
        <v>24</v>
      </c>
      <c r="BM19" s="4" t="s">
        <v>25</v>
      </c>
      <c r="BQ19" s="4" t="s">
        <v>26</v>
      </c>
      <c r="BU19" s="4" t="s">
        <v>27</v>
      </c>
      <c r="BY19" s="4" t="s">
        <v>28</v>
      </c>
      <c r="CC19" s="4" t="s">
        <v>29</v>
      </c>
      <c r="CG19" s="4" t="s">
        <v>30</v>
      </c>
      <c r="CK19" s="4" t="s">
        <v>31</v>
      </c>
      <c r="CO19" s="4" t="s">
        <v>32</v>
      </c>
      <c r="CS19" s="4" t="s">
        <v>33</v>
      </c>
    </row>
    <row r="20" spans="1:99" x14ac:dyDescent="0.25">
      <c r="A20" t="s">
        <v>3</v>
      </c>
      <c r="B20" t="s">
        <v>0</v>
      </c>
      <c r="E20" t="s">
        <v>6</v>
      </c>
      <c r="G20" s="1">
        <f>C35</f>
        <v>619.5</v>
      </c>
      <c r="I20" t="s">
        <v>11</v>
      </c>
      <c r="K20" s="1">
        <f>G35</f>
        <v>1276.17</v>
      </c>
      <c r="M20" t="s">
        <v>12</v>
      </c>
      <c r="O20" s="1">
        <f>K35</f>
        <v>1972.2402000000002</v>
      </c>
      <c r="Q20" t="s">
        <v>13</v>
      </c>
      <c r="S20" s="1">
        <f>O35</f>
        <v>2710.0746120000003</v>
      </c>
      <c r="U20" t="s">
        <v>13</v>
      </c>
      <c r="W20" s="1">
        <f>S35</f>
        <v>3492.1790887200004</v>
      </c>
      <c r="Y20" t="s">
        <v>13</v>
      </c>
      <c r="AA20" s="1">
        <f>W35</f>
        <v>4241.0490731800801</v>
      </c>
      <c r="AC20" t="s">
        <v>13</v>
      </c>
      <c r="AE20" s="1">
        <f>AA35</f>
        <v>5019.1249870341035</v>
      </c>
      <c r="AG20" t="s">
        <v>13</v>
      </c>
      <c r="AI20" s="1">
        <f>AE35</f>
        <v>5827.5458615284333</v>
      </c>
      <c r="AK20" t="s">
        <v>13</v>
      </c>
      <c r="AM20" s="1">
        <f>AI35</f>
        <v>6667.495150128042</v>
      </c>
      <c r="AO20" t="s">
        <v>13</v>
      </c>
      <c r="AQ20" s="1">
        <f>AM35</f>
        <v>7540.202460983036</v>
      </c>
      <c r="AS20" t="s">
        <v>13</v>
      </c>
      <c r="AU20" s="1">
        <f>AQ35</f>
        <v>8446.9453569613743</v>
      </c>
      <c r="AW20" t="s">
        <v>13</v>
      </c>
      <c r="AY20" s="1">
        <f>AU35</f>
        <v>9389.0512258828676</v>
      </c>
      <c r="BA20" t="s">
        <v>13</v>
      </c>
      <c r="BC20" s="1">
        <f>AY35</f>
        <v>10367.899223692299</v>
      </c>
      <c r="BE20" t="s">
        <v>13</v>
      </c>
      <c r="BG20" s="1">
        <f>BC35</f>
        <v>11384.922293416299</v>
      </c>
      <c r="BI20" t="s">
        <v>13</v>
      </c>
      <c r="BK20" s="1">
        <f>BG35</f>
        <v>12441.609262859534</v>
      </c>
      <c r="BM20" t="s">
        <v>13</v>
      </c>
      <c r="BO20" s="1">
        <f>BK35</f>
        <v>13539.507024111055</v>
      </c>
      <c r="BQ20" t="s">
        <v>13</v>
      </c>
      <c r="BS20" s="1">
        <f>BO35</f>
        <v>14680.222798051387</v>
      </c>
      <c r="BU20" t="s">
        <v>13</v>
      </c>
      <c r="BW20" s="1">
        <f>BS35</f>
        <v>15865.426487175391</v>
      </c>
      <c r="BY20" t="s">
        <v>13</v>
      </c>
      <c r="CA20" s="1">
        <f>BW35</f>
        <v>17096.85312017523</v>
      </c>
      <c r="CC20" t="s">
        <v>13</v>
      </c>
      <c r="CE20" s="1">
        <f>CA35</f>
        <v>18376.305391862064</v>
      </c>
      <c r="CG20" t="s">
        <v>13</v>
      </c>
      <c r="CI20" s="1">
        <f>CE35</f>
        <v>19705.656302144685</v>
      </c>
      <c r="CK20" t="s">
        <v>13</v>
      </c>
      <c r="CM20" s="1">
        <f>CI35</f>
        <v>21086.851897928329</v>
      </c>
      <c r="CO20" t="s">
        <v>13</v>
      </c>
      <c r="CQ20" s="1">
        <f>CM35</f>
        <v>22521.914121947535</v>
      </c>
      <c r="CS20" t="s">
        <v>13</v>
      </c>
      <c r="CU20" s="1">
        <f>CQ35</f>
        <v>24012.943772703489</v>
      </c>
    </row>
    <row r="21" spans="1:99" x14ac:dyDescent="0.25">
      <c r="A21" s="7">
        <v>50</v>
      </c>
      <c r="B21">
        <v>12</v>
      </c>
      <c r="E21" t="s">
        <v>7</v>
      </c>
      <c r="G21" s="1">
        <f>G20*$H$6</f>
        <v>37.17</v>
      </c>
      <c r="I21" t="s">
        <v>7</v>
      </c>
      <c r="K21" s="1">
        <f>K20*$H$6</f>
        <v>76.5702</v>
      </c>
      <c r="M21" t="s">
        <v>7</v>
      </c>
      <c r="O21" s="1">
        <f>O20*$H$6</f>
        <v>118.334412</v>
      </c>
      <c r="Q21" t="s">
        <v>7</v>
      </c>
      <c r="S21" s="1">
        <f>S20*$H$6</f>
        <v>162.60447672000001</v>
      </c>
      <c r="U21" t="s">
        <v>7</v>
      </c>
      <c r="W21" s="1">
        <f>W20*$H$6</f>
        <v>209.53074532320002</v>
      </c>
      <c r="Y21" t="s">
        <v>7</v>
      </c>
      <c r="AA21" s="1">
        <f>AA20*$H$6</f>
        <v>254.46294439080481</v>
      </c>
      <c r="AC21" t="s">
        <v>7</v>
      </c>
      <c r="AE21" s="1">
        <f>AE20*$H$6</f>
        <v>301.14749922204618</v>
      </c>
      <c r="AG21" t="s">
        <v>7</v>
      </c>
      <c r="AI21" s="1">
        <f>AI20*$H$6</f>
        <v>349.65275169170599</v>
      </c>
      <c r="AK21" t="s">
        <v>7</v>
      </c>
      <c r="AM21" s="1">
        <f>AM20*$H$6</f>
        <v>400.04970900768251</v>
      </c>
      <c r="AO21" t="s">
        <v>7</v>
      </c>
      <c r="AQ21" s="1">
        <f>AQ20*$H$6</f>
        <v>452.41214765898212</v>
      </c>
      <c r="AS21" t="s">
        <v>7</v>
      </c>
      <c r="AU21" s="1">
        <f>AU20*$H$6</f>
        <v>506.81672141768246</v>
      </c>
      <c r="AW21" t="s">
        <v>7</v>
      </c>
      <c r="AY21" s="1">
        <f>AY20*$H$6</f>
        <v>563.34307355297199</v>
      </c>
      <c r="BA21" t="s">
        <v>7</v>
      </c>
      <c r="BC21" s="1">
        <f>BC20*$H$6</f>
        <v>622.07395342153791</v>
      </c>
      <c r="BE21" t="s">
        <v>7</v>
      </c>
      <c r="BG21" s="1">
        <f>BG20*$H$6</f>
        <v>683.09533760497789</v>
      </c>
      <c r="BI21" t="s">
        <v>7</v>
      </c>
      <c r="BK21" s="1">
        <f>BK20*$H$6</f>
        <v>746.49655577157205</v>
      </c>
      <c r="BM21" t="s">
        <v>7</v>
      </c>
      <c r="BO21" s="1">
        <f>BO20*$H$6</f>
        <v>812.37042144666327</v>
      </c>
      <c r="BQ21" t="s">
        <v>7</v>
      </c>
      <c r="BS21" s="1">
        <f>BS20*$H$6</f>
        <v>880.81336788308317</v>
      </c>
      <c r="BU21" t="s">
        <v>7</v>
      </c>
      <c r="BW21" s="1">
        <f>BW20*$H$6</f>
        <v>951.92558923052343</v>
      </c>
      <c r="BY21" t="s">
        <v>7</v>
      </c>
      <c r="CA21" s="1">
        <f>CA20*$H$6</f>
        <v>1025.8111872105137</v>
      </c>
      <c r="CC21" t="s">
        <v>7</v>
      </c>
      <c r="CE21" s="1">
        <f>CE20*$H$6</f>
        <v>1102.5783235117237</v>
      </c>
      <c r="CG21" t="s">
        <v>7</v>
      </c>
      <c r="CI21" s="1">
        <f>CI20*$H$6</f>
        <v>1182.3393781286811</v>
      </c>
      <c r="CK21" t="s">
        <v>7</v>
      </c>
      <c r="CM21" s="1">
        <f>CM20*$H$6</f>
        <v>1265.2111138756998</v>
      </c>
      <c r="CO21" t="s">
        <v>7</v>
      </c>
      <c r="CQ21" s="1">
        <f>CQ20*$H$6</f>
        <v>1351.3148473168521</v>
      </c>
      <c r="CS21" t="s">
        <v>7</v>
      </c>
      <c r="CU21" s="1">
        <f>CU20*$H$6</f>
        <v>1440.7766263622093</v>
      </c>
    </row>
    <row r="22" spans="1:99" x14ac:dyDescent="0.25">
      <c r="A22" s="7">
        <v>50</v>
      </c>
      <c r="B22">
        <v>11</v>
      </c>
      <c r="D22" s="1"/>
      <c r="E22" t="s">
        <v>3</v>
      </c>
      <c r="G22">
        <f>$A$33</f>
        <v>600</v>
      </c>
      <c r="I22" t="s">
        <v>3</v>
      </c>
      <c r="K22">
        <f>$A$33</f>
        <v>600</v>
      </c>
      <c r="M22" t="s">
        <v>3</v>
      </c>
      <c r="O22">
        <f>$A$33</f>
        <v>600</v>
      </c>
      <c r="Q22" t="s">
        <v>3</v>
      </c>
      <c r="S22">
        <f>$A$33</f>
        <v>600</v>
      </c>
      <c r="U22" t="s">
        <v>3</v>
      </c>
      <c r="W22">
        <f>$A$33</f>
        <v>600</v>
      </c>
      <c r="Y22" t="s">
        <v>3</v>
      </c>
      <c r="AA22">
        <f>$A$33</f>
        <v>600</v>
      </c>
      <c r="AC22" t="s">
        <v>3</v>
      </c>
      <c r="AE22">
        <f>$A$33</f>
        <v>600</v>
      </c>
      <c r="AG22" t="s">
        <v>3</v>
      </c>
      <c r="AI22">
        <f>$A$33</f>
        <v>600</v>
      </c>
      <c r="AK22" t="s">
        <v>3</v>
      </c>
      <c r="AM22">
        <f>$A$33</f>
        <v>600</v>
      </c>
      <c r="AO22" t="s">
        <v>3</v>
      </c>
      <c r="AQ22">
        <f>$A$33</f>
        <v>600</v>
      </c>
      <c r="AS22" t="s">
        <v>3</v>
      </c>
      <c r="AU22">
        <f>$A$33</f>
        <v>600</v>
      </c>
      <c r="AW22" t="s">
        <v>3</v>
      </c>
      <c r="AY22">
        <f>$A$33</f>
        <v>600</v>
      </c>
      <c r="BA22" t="s">
        <v>3</v>
      </c>
      <c r="BC22">
        <f>$A$33</f>
        <v>600</v>
      </c>
      <c r="BE22" t="s">
        <v>3</v>
      </c>
      <c r="BG22">
        <f>$A$33</f>
        <v>600</v>
      </c>
      <c r="BI22" t="s">
        <v>3</v>
      </c>
      <c r="BK22">
        <f>$A$33</f>
        <v>600</v>
      </c>
      <c r="BM22" t="s">
        <v>3</v>
      </c>
      <c r="BO22">
        <f>$A$33</f>
        <v>600</v>
      </c>
      <c r="BQ22" t="s">
        <v>3</v>
      </c>
      <c r="BS22">
        <f>$A$33</f>
        <v>600</v>
      </c>
      <c r="BU22" t="s">
        <v>3</v>
      </c>
      <c r="BW22">
        <f>$A$33</f>
        <v>600</v>
      </c>
      <c r="BY22" t="s">
        <v>3</v>
      </c>
      <c r="CA22">
        <f>$A$33</f>
        <v>600</v>
      </c>
      <c r="CC22" t="s">
        <v>3</v>
      </c>
      <c r="CE22">
        <f>$A$33</f>
        <v>600</v>
      </c>
      <c r="CG22" t="s">
        <v>3</v>
      </c>
      <c r="CI22">
        <f>$A$33</f>
        <v>600</v>
      </c>
      <c r="CK22" t="s">
        <v>3</v>
      </c>
      <c r="CM22">
        <f>$A$33</f>
        <v>600</v>
      </c>
      <c r="CO22" t="s">
        <v>3</v>
      </c>
      <c r="CQ22">
        <f>$A$33</f>
        <v>600</v>
      </c>
      <c r="CS22" t="s">
        <v>3</v>
      </c>
      <c r="CU22">
        <f>$A$33</f>
        <v>600</v>
      </c>
    </row>
    <row r="23" spans="1:99" x14ac:dyDescent="0.25">
      <c r="A23" s="7">
        <v>50</v>
      </c>
      <c r="B23">
        <v>10</v>
      </c>
      <c r="D23" s="1"/>
      <c r="E23" t="s">
        <v>1</v>
      </c>
      <c r="G23">
        <f>$C$34</f>
        <v>19.5</v>
      </c>
      <c r="I23" t="s">
        <v>1</v>
      </c>
      <c r="K23">
        <f>$C$34</f>
        <v>19.5</v>
      </c>
      <c r="M23" t="s">
        <v>1</v>
      </c>
      <c r="O23">
        <f>$C$34</f>
        <v>19.5</v>
      </c>
      <c r="Q23" t="s">
        <v>1</v>
      </c>
      <c r="S23">
        <f>$C$34</f>
        <v>19.5</v>
      </c>
      <c r="U23" t="s">
        <v>1</v>
      </c>
      <c r="W23">
        <f>$C$34</f>
        <v>19.5</v>
      </c>
      <c r="Y23" t="s">
        <v>1</v>
      </c>
      <c r="AA23">
        <f>$C$34</f>
        <v>19.5</v>
      </c>
      <c r="AC23" t="s">
        <v>1</v>
      </c>
      <c r="AE23">
        <f>$C$34</f>
        <v>19.5</v>
      </c>
      <c r="AG23" t="s">
        <v>1</v>
      </c>
      <c r="AI23">
        <f>$C$34</f>
        <v>19.5</v>
      </c>
      <c r="AK23" t="s">
        <v>1</v>
      </c>
      <c r="AM23">
        <f>$C$34</f>
        <v>19.5</v>
      </c>
      <c r="AO23" t="s">
        <v>1</v>
      </c>
      <c r="AQ23">
        <f>$C$34</f>
        <v>19.5</v>
      </c>
      <c r="AS23" t="s">
        <v>1</v>
      </c>
      <c r="AU23">
        <f>$C$34</f>
        <v>19.5</v>
      </c>
      <c r="AW23" t="s">
        <v>1</v>
      </c>
      <c r="AY23">
        <f>$C$34</f>
        <v>19.5</v>
      </c>
      <c r="BA23" t="s">
        <v>1</v>
      </c>
      <c r="BC23">
        <f>$C$34</f>
        <v>19.5</v>
      </c>
      <c r="BE23" t="s">
        <v>1</v>
      </c>
      <c r="BG23">
        <f>$C$34</f>
        <v>19.5</v>
      </c>
      <c r="BI23" t="s">
        <v>1</v>
      </c>
      <c r="BK23">
        <f>$C$34</f>
        <v>19.5</v>
      </c>
      <c r="BM23" t="s">
        <v>1</v>
      </c>
      <c r="BO23">
        <f>$C$34</f>
        <v>19.5</v>
      </c>
      <c r="BQ23" t="s">
        <v>1</v>
      </c>
      <c r="BS23">
        <f>$C$34</f>
        <v>19.5</v>
      </c>
      <c r="BU23" t="s">
        <v>1</v>
      </c>
      <c r="BW23">
        <f>$C$34</f>
        <v>19.5</v>
      </c>
      <c r="BY23" t="s">
        <v>1</v>
      </c>
      <c r="CA23">
        <f>$C$34</f>
        <v>19.5</v>
      </c>
      <c r="CC23" t="s">
        <v>1</v>
      </c>
      <c r="CE23">
        <f>$C$34</f>
        <v>19.5</v>
      </c>
      <c r="CG23" t="s">
        <v>1</v>
      </c>
      <c r="CI23">
        <f>$C$34</f>
        <v>19.5</v>
      </c>
      <c r="CK23" t="s">
        <v>1</v>
      </c>
      <c r="CM23">
        <f>$C$34</f>
        <v>19.5</v>
      </c>
      <c r="CO23" t="s">
        <v>1</v>
      </c>
      <c r="CQ23">
        <f>$C$34</f>
        <v>19.5</v>
      </c>
      <c r="CS23" t="s">
        <v>1</v>
      </c>
      <c r="CU23">
        <f>$C$34</f>
        <v>19.5</v>
      </c>
    </row>
    <row r="24" spans="1:99" x14ac:dyDescent="0.25">
      <c r="A24" s="7">
        <v>50</v>
      </c>
      <c r="B24">
        <v>9</v>
      </c>
      <c r="D24" s="1"/>
    </row>
    <row r="25" spans="1:99" x14ac:dyDescent="0.25">
      <c r="A25" s="7">
        <v>50</v>
      </c>
      <c r="B25">
        <v>8</v>
      </c>
      <c r="D25" s="1"/>
      <c r="E25" t="s">
        <v>44</v>
      </c>
      <c r="G25" s="1">
        <f>G21+G23</f>
        <v>56.67</v>
      </c>
      <c r="I25" t="s">
        <v>44</v>
      </c>
      <c r="K25" s="1">
        <f>K21+K23</f>
        <v>96.0702</v>
      </c>
      <c r="M25" t="s">
        <v>44</v>
      </c>
      <c r="O25" s="1">
        <f>O21+O23</f>
        <v>137.83441199999999</v>
      </c>
      <c r="Q25" t="s">
        <v>44</v>
      </c>
      <c r="S25" s="1">
        <f>S21+S23</f>
        <v>182.10447672000001</v>
      </c>
      <c r="U25" t="s">
        <v>44</v>
      </c>
      <c r="W25" s="1">
        <f>W21+W23</f>
        <v>229.03074532320002</v>
      </c>
      <c r="Y25" t="s">
        <v>44</v>
      </c>
      <c r="AA25" s="1">
        <f>AA21+AA23</f>
        <v>273.96294439080481</v>
      </c>
      <c r="AC25" t="s">
        <v>44</v>
      </c>
      <c r="AE25" s="1">
        <f>AE21+AE23</f>
        <v>320.64749922204618</v>
      </c>
      <c r="AG25" t="s">
        <v>44</v>
      </c>
      <c r="AI25" s="1">
        <f>AI21+AI23</f>
        <v>369.15275169170599</v>
      </c>
      <c r="AK25" t="s">
        <v>44</v>
      </c>
      <c r="AM25" s="1">
        <f>AM21+AM23</f>
        <v>419.54970900768251</v>
      </c>
      <c r="AO25" t="s">
        <v>44</v>
      </c>
      <c r="AQ25" s="1">
        <f>AQ21+AQ23</f>
        <v>471.91214765898212</v>
      </c>
      <c r="AS25" t="s">
        <v>44</v>
      </c>
      <c r="AU25" s="1">
        <f>AU21+AU23</f>
        <v>526.3167214176824</v>
      </c>
      <c r="AW25" t="s">
        <v>44</v>
      </c>
      <c r="AY25" s="1">
        <f>AY21+AY23</f>
        <v>582.84307355297199</v>
      </c>
      <c r="BA25" t="s">
        <v>44</v>
      </c>
      <c r="BC25" s="1">
        <f>BC21+BC23</f>
        <v>641.57395342153791</v>
      </c>
      <c r="BE25" t="s">
        <v>44</v>
      </c>
      <c r="BG25" s="1">
        <f>BG21+BG23</f>
        <v>702.59533760497789</v>
      </c>
      <c r="BI25" t="s">
        <v>44</v>
      </c>
      <c r="BK25" s="1">
        <f>BK21+BK23</f>
        <v>765.99655577157205</v>
      </c>
      <c r="BM25" t="s">
        <v>44</v>
      </c>
      <c r="BO25" s="1">
        <f>BO21+BO23</f>
        <v>831.87042144666327</v>
      </c>
      <c r="BQ25" t="s">
        <v>44</v>
      </c>
      <c r="BS25" s="1">
        <f>BS21+BS23</f>
        <v>900.31336788308317</v>
      </c>
      <c r="BU25" t="s">
        <v>44</v>
      </c>
      <c r="BW25" s="1">
        <f>BW21+BW23</f>
        <v>971.42558923052343</v>
      </c>
      <c r="BY25" t="s">
        <v>44</v>
      </c>
      <c r="CA25" s="1">
        <f>CA21+CA23</f>
        <v>1045.3111872105137</v>
      </c>
      <c r="CC25" t="s">
        <v>44</v>
      </c>
      <c r="CE25" s="1">
        <f>CE21+CE23</f>
        <v>1122.0783235117237</v>
      </c>
      <c r="CG25" t="s">
        <v>44</v>
      </c>
      <c r="CI25" s="1">
        <f>CI21+CI23</f>
        <v>1201.8393781286811</v>
      </c>
      <c r="CK25" t="s">
        <v>44</v>
      </c>
      <c r="CM25" s="1">
        <f>CM21+CM23</f>
        <v>1284.7111138756998</v>
      </c>
      <c r="CO25" t="s">
        <v>44</v>
      </c>
      <c r="CQ25" s="1">
        <f>CQ21+CQ23</f>
        <v>1370.8148473168521</v>
      </c>
      <c r="CS25" t="s">
        <v>44</v>
      </c>
      <c r="CU25" s="1">
        <f>CU21+CU23</f>
        <v>1460.2766263622093</v>
      </c>
    </row>
    <row r="26" spans="1:99" x14ac:dyDescent="0.25">
      <c r="A26" s="7">
        <v>50</v>
      </c>
      <c r="B26">
        <v>7</v>
      </c>
      <c r="D26" s="1"/>
      <c r="E26" t="s">
        <v>45</v>
      </c>
      <c r="G26" s="1">
        <f>G25*0.65</f>
        <v>36.835500000000003</v>
      </c>
      <c r="I26" t="s">
        <v>45</v>
      </c>
      <c r="K26" s="1">
        <f>K25*0.65</f>
        <v>62.445630000000001</v>
      </c>
      <c r="M26" t="s">
        <v>45</v>
      </c>
      <c r="O26" s="1">
        <f>O25*0.65</f>
        <v>89.592367799999991</v>
      </c>
      <c r="Q26" t="s">
        <v>45</v>
      </c>
      <c r="S26" s="1">
        <f>S25*0.65</f>
        <v>118.36790986800001</v>
      </c>
      <c r="U26" t="s">
        <v>45</v>
      </c>
      <c r="W26" s="1">
        <f>W25*0.65</f>
        <v>148.86998446008002</v>
      </c>
      <c r="Y26" t="s">
        <v>45</v>
      </c>
      <c r="AA26" s="1">
        <f>AA25*0.65</f>
        <v>178.07591385402313</v>
      </c>
      <c r="AC26" t="s">
        <v>45</v>
      </c>
      <c r="AE26" s="1">
        <f>AE25*0.65</f>
        <v>208.42087449433004</v>
      </c>
      <c r="AG26" t="s">
        <v>45</v>
      </c>
      <c r="AI26" s="1">
        <f>AI25*0.65</f>
        <v>239.94928859960891</v>
      </c>
      <c r="AK26" t="s">
        <v>45</v>
      </c>
      <c r="AM26" s="1">
        <f>AM25*0.65</f>
        <v>272.70731085499364</v>
      </c>
      <c r="AO26" t="s">
        <v>45</v>
      </c>
      <c r="AQ26" s="1">
        <f>AQ25*0.65</f>
        <v>306.74289597833837</v>
      </c>
      <c r="AS26" t="s">
        <v>45</v>
      </c>
      <c r="AU26" s="1">
        <f>AU25*0.65</f>
        <v>342.1058689214936</v>
      </c>
      <c r="AW26" t="s">
        <v>45</v>
      </c>
      <c r="AY26" s="1">
        <f>AY25*0.65</f>
        <v>378.84799780943183</v>
      </c>
      <c r="BA26" t="s">
        <v>45</v>
      </c>
      <c r="BC26" s="1">
        <f>BC25*0.65</f>
        <v>417.02306972399964</v>
      </c>
      <c r="BE26" t="s">
        <v>45</v>
      </c>
      <c r="BG26" s="1">
        <f>BG25*0.65</f>
        <v>456.68696944323563</v>
      </c>
      <c r="BI26" t="s">
        <v>45</v>
      </c>
      <c r="BK26" s="1">
        <f>BK25*0.65</f>
        <v>497.89776125152184</v>
      </c>
      <c r="BM26" t="s">
        <v>45</v>
      </c>
      <c r="BO26" s="1">
        <f>BO25*0.65</f>
        <v>540.71577394033113</v>
      </c>
      <c r="BQ26" t="s">
        <v>45</v>
      </c>
      <c r="BS26" s="1">
        <f>BS25*0.65</f>
        <v>585.20368912400409</v>
      </c>
      <c r="BU26" t="s">
        <v>45</v>
      </c>
      <c r="BW26" s="1">
        <f>BW25*0.65</f>
        <v>631.42663299984019</v>
      </c>
      <c r="BY26" t="s">
        <v>45</v>
      </c>
      <c r="CA26" s="1">
        <f>CA25*0.65</f>
        <v>679.45227168683391</v>
      </c>
      <c r="CC26" t="s">
        <v>45</v>
      </c>
      <c r="CE26" s="1">
        <f>CE25*0.65</f>
        <v>729.35091028262048</v>
      </c>
      <c r="CG26" t="s">
        <v>45</v>
      </c>
      <c r="CI26" s="1">
        <f>CI25*0.65</f>
        <v>781.19559578364272</v>
      </c>
      <c r="CK26" t="s">
        <v>45</v>
      </c>
      <c r="CM26" s="1">
        <f>CM25*0.65</f>
        <v>835.0622240192049</v>
      </c>
      <c r="CO26" t="s">
        <v>45</v>
      </c>
      <c r="CQ26" s="1">
        <f>CQ25*0.65</f>
        <v>891.02965075595387</v>
      </c>
      <c r="CS26" t="s">
        <v>45</v>
      </c>
      <c r="CU26" s="1">
        <f>CU25*0.65</f>
        <v>949.17980713543602</v>
      </c>
    </row>
    <row r="27" spans="1:99" x14ac:dyDescent="0.25">
      <c r="A27" s="7">
        <v>50</v>
      </c>
      <c r="B27">
        <v>6</v>
      </c>
      <c r="D27" s="1"/>
      <c r="E27" t="s">
        <v>46</v>
      </c>
      <c r="G27" s="8">
        <f>IF(G25&lt;=200,G25,G26)</f>
        <v>56.67</v>
      </c>
      <c r="I27" t="s">
        <v>46</v>
      </c>
      <c r="K27" s="8">
        <f>IF(K25&lt;=200,K25,K26)</f>
        <v>96.0702</v>
      </c>
      <c r="M27" t="s">
        <v>46</v>
      </c>
      <c r="O27" s="8">
        <f>IF(O25&lt;=200,O25,O26)</f>
        <v>137.83441199999999</v>
      </c>
      <c r="Q27" t="s">
        <v>46</v>
      </c>
      <c r="S27" s="8">
        <f>IF(S25&lt;=200,S25,S26)</f>
        <v>182.10447672000001</v>
      </c>
      <c r="U27" t="s">
        <v>46</v>
      </c>
      <c r="W27" s="8">
        <f>IF(W25&lt;=200,W25,W26)</f>
        <v>148.86998446008002</v>
      </c>
      <c r="Y27" t="s">
        <v>46</v>
      </c>
      <c r="AA27" s="8">
        <f>IF(AA25&lt;=200,AA25,AA26)</f>
        <v>178.07591385402313</v>
      </c>
      <c r="AC27" t="s">
        <v>46</v>
      </c>
      <c r="AE27" s="8">
        <f>IF(AE25&lt;=200,AE25,AE26)</f>
        <v>208.42087449433004</v>
      </c>
      <c r="AG27" t="s">
        <v>46</v>
      </c>
      <c r="AI27" s="8">
        <f>IF(AI25&lt;=200,AI25,AI26)</f>
        <v>239.94928859960891</v>
      </c>
      <c r="AK27" t="s">
        <v>46</v>
      </c>
      <c r="AM27" s="8">
        <f>IF(AM25&lt;=200,AM25,AM26)</f>
        <v>272.70731085499364</v>
      </c>
      <c r="AO27" t="s">
        <v>46</v>
      </c>
      <c r="AQ27" s="8">
        <f>IF(AQ25&lt;=200,AQ25,AQ26)</f>
        <v>306.74289597833837</v>
      </c>
      <c r="AS27" t="s">
        <v>46</v>
      </c>
      <c r="AU27" s="8">
        <f>IF(AU25&lt;=200,AU25,AU26)</f>
        <v>342.1058689214936</v>
      </c>
      <c r="AW27" t="s">
        <v>46</v>
      </c>
      <c r="AY27" s="8">
        <f>IF(AY25&lt;=200,AY25,AY26)</f>
        <v>378.84799780943183</v>
      </c>
      <c r="BA27" t="s">
        <v>46</v>
      </c>
      <c r="BC27" s="8">
        <f>IF(BC25&lt;=200,BC25,BC26)</f>
        <v>417.02306972399964</v>
      </c>
      <c r="BE27" t="s">
        <v>46</v>
      </c>
      <c r="BG27" s="8">
        <f>IF(BG25&lt;=200,BG25,BG26)</f>
        <v>456.68696944323563</v>
      </c>
      <c r="BI27" t="s">
        <v>46</v>
      </c>
      <c r="BK27" s="8">
        <f>IF(BK25&lt;=200,BK25,BK26)</f>
        <v>497.89776125152184</v>
      </c>
      <c r="BM27" t="s">
        <v>46</v>
      </c>
      <c r="BO27" s="8">
        <f>IF(BO25&lt;=200,BO25,BO26)</f>
        <v>540.71577394033113</v>
      </c>
      <c r="BQ27" t="s">
        <v>46</v>
      </c>
      <c r="BS27" s="8">
        <f>IF(BS25&lt;=200,BS25,BS26)</f>
        <v>585.20368912400409</v>
      </c>
      <c r="BU27" t="s">
        <v>46</v>
      </c>
      <c r="BW27" s="8">
        <f>IF(BW25&lt;=200,BW25,BW26)</f>
        <v>631.42663299984019</v>
      </c>
      <c r="BY27" t="s">
        <v>46</v>
      </c>
      <c r="CA27" s="8">
        <f>IF(CA25&lt;=200,CA25,CA26)</f>
        <v>679.45227168683391</v>
      </c>
      <c r="CC27" t="s">
        <v>46</v>
      </c>
      <c r="CE27" s="8">
        <f>IF(CE25&lt;=200,CE25,CE26)</f>
        <v>729.35091028262048</v>
      </c>
      <c r="CG27" t="s">
        <v>46</v>
      </c>
      <c r="CI27" s="8">
        <f>IF(CI25&lt;=200,CI25,CI26)</f>
        <v>781.19559578364272</v>
      </c>
      <c r="CK27" t="s">
        <v>46</v>
      </c>
      <c r="CM27" s="8">
        <f>IF(CM25&lt;=200,CM25,CM26)</f>
        <v>835.0622240192049</v>
      </c>
      <c r="CO27" t="s">
        <v>46</v>
      </c>
      <c r="CQ27" s="8">
        <f>IF(CQ25&lt;=200,CQ25,CQ26)</f>
        <v>891.02965075595387</v>
      </c>
      <c r="CS27" t="s">
        <v>46</v>
      </c>
      <c r="CU27" s="8">
        <f>IF(CU25&lt;=200,CU25,CU26)</f>
        <v>949.17980713543602</v>
      </c>
    </row>
    <row r="28" spans="1:99" x14ac:dyDescent="0.25">
      <c r="A28" s="7">
        <v>50</v>
      </c>
      <c r="B28">
        <v>5</v>
      </c>
      <c r="D28" s="1"/>
    </row>
    <row r="29" spans="1:99" x14ac:dyDescent="0.25">
      <c r="A29" s="7">
        <v>50</v>
      </c>
      <c r="B29">
        <v>4</v>
      </c>
      <c r="D29" s="1"/>
    </row>
    <row r="30" spans="1:99" x14ac:dyDescent="0.25">
      <c r="A30" s="7">
        <v>50</v>
      </c>
      <c r="B30">
        <v>3</v>
      </c>
      <c r="D30" s="1"/>
    </row>
    <row r="31" spans="1:99" x14ac:dyDescent="0.25">
      <c r="A31" s="7">
        <v>50</v>
      </c>
      <c r="B31">
        <v>2</v>
      </c>
      <c r="D31" s="1"/>
    </row>
    <row r="32" spans="1:99" x14ac:dyDescent="0.25">
      <c r="A32" s="7">
        <v>50</v>
      </c>
      <c r="B32">
        <v>1</v>
      </c>
      <c r="C32" s="1">
        <f>$A$21*$H$6/12*$B$33</f>
        <v>19.5</v>
      </c>
      <c r="D32" s="1"/>
    </row>
    <row r="33" spans="1:99" x14ac:dyDescent="0.25">
      <c r="A33" s="2">
        <f>SUM(A21:A32)</f>
        <v>600</v>
      </c>
      <c r="B33" s="2">
        <f>SUM(B21:B32)</f>
        <v>78</v>
      </c>
      <c r="C33" s="1">
        <f>$A$21*$H$6/12*$B$33*0.65</f>
        <v>12.675000000000001</v>
      </c>
    </row>
    <row r="34" spans="1:99" x14ac:dyDescent="0.25">
      <c r="A34" t="s">
        <v>1</v>
      </c>
      <c r="C34" s="8">
        <f>IF(C32&lt;=200,C32,C33)</f>
        <v>19.5</v>
      </c>
    </row>
    <row r="35" spans="1:99" x14ac:dyDescent="0.25">
      <c r="A35" s="4" t="s">
        <v>4</v>
      </c>
      <c r="B35" s="4"/>
      <c r="C35" s="5">
        <f>A33+C34</f>
        <v>619.5</v>
      </c>
      <c r="E35" s="4" t="s">
        <v>4</v>
      </c>
      <c r="F35" s="3"/>
      <c r="G35" s="5">
        <f>G20+G22+G27</f>
        <v>1276.17</v>
      </c>
      <c r="I35" s="4" t="s">
        <v>4</v>
      </c>
      <c r="J35" s="3"/>
      <c r="K35" s="5">
        <f>K20+K22+K27</f>
        <v>1972.2402000000002</v>
      </c>
      <c r="M35" s="4" t="s">
        <v>4</v>
      </c>
      <c r="N35" s="3"/>
      <c r="O35" s="5">
        <f>O20+O22+O27</f>
        <v>2710.0746120000003</v>
      </c>
      <c r="Q35" s="4" t="s">
        <v>4</v>
      </c>
      <c r="R35" s="3"/>
      <c r="S35" s="5">
        <f>S20+S22+S27</f>
        <v>3492.1790887200004</v>
      </c>
      <c r="U35" s="4" t="s">
        <v>4</v>
      </c>
      <c r="V35" s="3"/>
      <c r="W35" s="5">
        <f>W20+W22+W27</f>
        <v>4241.0490731800801</v>
      </c>
      <c r="Y35" s="4" t="s">
        <v>4</v>
      </c>
      <c r="Z35" s="3"/>
      <c r="AA35" s="5">
        <f>AA20+AA22+AA27</f>
        <v>5019.1249870341035</v>
      </c>
      <c r="AC35" s="4" t="s">
        <v>4</v>
      </c>
      <c r="AD35" s="3"/>
      <c r="AE35" s="5">
        <f>AE20+AE22+AE27</f>
        <v>5827.5458615284333</v>
      </c>
      <c r="AG35" s="4" t="s">
        <v>4</v>
      </c>
      <c r="AH35" s="3"/>
      <c r="AI35" s="5">
        <f>AI20+AI22+AI27</f>
        <v>6667.495150128042</v>
      </c>
      <c r="AK35" s="4" t="s">
        <v>4</v>
      </c>
      <c r="AL35" s="3"/>
      <c r="AM35" s="5">
        <f>AM20+AM22+AM27</f>
        <v>7540.202460983036</v>
      </c>
      <c r="AO35" s="4" t="s">
        <v>4</v>
      </c>
      <c r="AP35" s="3"/>
      <c r="AQ35" s="5">
        <f>AQ20+AQ22+AQ27</f>
        <v>8446.9453569613743</v>
      </c>
      <c r="AS35" s="4" t="s">
        <v>4</v>
      </c>
      <c r="AT35" s="3"/>
      <c r="AU35" s="5">
        <f>AU20+AU22+AU27</f>
        <v>9389.0512258828676</v>
      </c>
      <c r="AW35" s="4" t="s">
        <v>4</v>
      </c>
      <c r="AX35" s="3"/>
      <c r="AY35" s="5">
        <f>AY20+AY22+AY27</f>
        <v>10367.899223692299</v>
      </c>
      <c r="BA35" s="4" t="s">
        <v>4</v>
      </c>
      <c r="BB35" s="3"/>
      <c r="BC35" s="5">
        <f>BC20+BC22+BC27</f>
        <v>11384.922293416299</v>
      </c>
      <c r="BE35" s="4" t="s">
        <v>4</v>
      </c>
      <c r="BF35" s="3"/>
      <c r="BG35" s="5">
        <f>BG20+BG22+BG27</f>
        <v>12441.609262859534</v>
      </c>
      <c r="BI35" s="4" t="s">
        <v>4</v>
      </c>
      <c r="BJ35" s="3"/>
      <c r="BK35" s="5">
        <f>BK20+BK22+BK27</f>
        <v>13539.507024111055</v>
      </c>
      <c r="BM35" s="4" t="s">
        <v>4</v>
      </c>
      <c r="BN35" s="3"/>
      <c r="BO35" s="5">
        <f>BO20+BO22+BO27</f>
        <v>14680.222798051387</v>
      </c>
      <c r="BQ35" s="4" t="s">
        <v>4</v>
      </c>
      <c r="BR35" s="3"/>
      <c r="BS35" s="5">
        <f>BS20+BS22+BS27</f>
        <v>15865.426487175391</v>
      </c>
      <c r="BU35" s="4" t="s">
        <v>4</v>
      </c>
      <c r="BV35" s="3"/>
      <c r="BW35" s="5">
        <f>BW20+BW22+BW27</f>
        <v>17096.85312017523</v>
      </c>
      <c r="BY35" s="4" t="s">
        <v>4</v>
      </c>
      <c r="BZ35" s="3"/>
      <c r="CA35" s="5">
        <f>CA20+CA22+CA27</f>
        <v>18376.305391862064</v>
      </c>
      <c r="CC35" s="4" t="s">
        <v>4</v>
      </c>
      <c r="CD35" s="3"/>
      <c r="CE35" s="5">
        <f>CE20+CE22+CE27</f>
        <v>19705.656302144685</v>
      </c>
      <c r="CG35" s="4" t="s">
        <v>4</v>
      </c>
      <c r="CH35" s="3"/>
      <c r="CI35" s="5">
        <f>CI20+CI22+CI27</f>
        <v>21086.851897928329</v>
      </c>
      <c r="CK35" s="4" t="s">
        <v>4</v>
      </c>
      <c r="CL35" s="3"/>
      <c r="CM35" s="5">
        <f>CM20+CM22+CM27</f>
        <v>22521.914121947535</v>
      </c>
      <c r="CO35" s="4" t="s">
        <v>4</v>
      </c>
      <c r="CP35" s="3"/>
      <c r="CQ35" s="5">
        <f>CQ20+CQ22+CQ27</f>
        <v>24012.943772703489</v>
      </c>
      <c r="CS35" s="4" t="s">
        <v>4</v>
      </c>
      <c r="CT35" s="3"/>
      <c r="CU35" s="5">
        <f>CU20+CU22+CU27</f>
        <v>25562.123579838924</v>
      </c>
    </row>
    <row r="38" spans="1:99" x14ac:dyDescent="0.25">
      <c r="A38" t="s">
        <v>37</v>
      </c>
      <c r="B38">
        <v>1</v>
      </c>
      <c r="C38">
        <v>2</v>
      </c>
      <c r="D38">
        <v>3</v>
      </c>
      <c r="E38">
        <v>4</v>
      </c>
      <c r="F38">
        <v>5</v>
      </c>
      <c r="G38">
        <v>6</v>
      </c>
      <c r="H38">
        <v>7</v>
      </c>
      <c r="I38">
        <v>8</v>
      </c>
      <c r="J38">
        <v>9</v>
      </c>
      <c r="K38">
        <v>10</v>
      </c>
      <c r="L38">
        <v>11</v>
      </c>
      <c r="M38">
        <v>12</v>
      </c>
      <c r="N38">
        <v>13</v>
      </c>
      <c r="O38">
        <v>14</v>
      </c>
      <c r="P38">
        <v>15</v>
      </c>
      <c r="Q38">
        <v>16</v>
      </c>
      <c r="R38">
        <v>17</v>
      </c>
      <c r="S38">
        <v>18</v>
      </c>
      <c r="T38">
        <v>19</v>
      </c>
      <c r="U38">
        <v>20</v>
      </c>
      <c r="V38">
        <v>21</v>
      </c>
      <c r="W38">
        <v>22</v>
      </c>
      <c r="X38">
        <v>23</v>
      </c>
      <c r="Y38">
        <v>24</v>
      </c>
      <c r="Z38">
        <v>25</v>
      </c>
    </row>
    <row r="39" spans="1:99" x14ac:dyDescent="0.25">
      <c r="A39" t="s">
        <v>35</v>
      </c>
      <c r="B39">
        <f>C35</f>
        <v>619.5</v>
      </c>
      <c r="C39" s="1">
        <f>G35</f>
        <v>1276.17</v>
      </c>
      <c r="D39" s="1">
        <f>K35</f>
        <v>1972.2402000000002</v>
      </c>
      <c r="E39" s="1">
        <f>O35</f>
        <v>2710.0746120000003</v>
      </c>
      <c r="F39" s="1">
        <f>S35</f>
        <v>3492.1790887200004</v>
      </c>
      <c r="G39" s="1">
        <f>W35</f>
        <v>4241.0490731800801</v>
      </c>
      <c r="H39" s="1">
        <f>AA35</f>
        <v>5019.1249870341035</v>
      </c>
      <c r="I39" s="1">
        <f>AE35</f>
        <v>5827.5458615284333</v>
      </c>
      <c r="J39" s="1">
        <f>AI35</f>
        <v>6667.495150128042</v>
      </c>
      <c r="K39" s="1">
        <f>AM35</f>
        <v>7540.202460983036</v>
      </c>
      <c r="L39" s="1">
        <f>AQ35</f>
        <v>8446.9453569613743</v>
      </c>
      <c r="M39" s="1">
        <f>AU35</f>
        <v>9389.0512258828676</v>
      </c>
      <c r="N39" s="1">
        <f>AY35</f>
        <v>10367.899223692299</v>
      </c>
      <c r="O39" s="1">
        <f>BC35</f>
        <v>11384.922293416299</v>
      </c>
      <c r="P39" s="1">
        <f>BG35</f>
        <v>12441.609262859534</v>
      </c>
      <c r="Q39" s="1">
        <f>BK35</f>
        <v>13539.507024111055</v>
      </c>
      <c r="R39" s="1">
        <f>BO35</f>
        <v>14680.222798051387</v>
      </c>
      <c r="S39" s="1">
        <f>BS35</f>
        <v>15865.426487175391</v>
      </c>
      <c r="T39" s="1">
        <f>BW35</f>
        <v>17096.85312017523</v>
      </c>
      <c r="U39" s="1">
        <f>CA35</f>
        <v>18376.305391862064</v>
      </c>
      <c r="V39" s="1">
        <f>CE35</f>
        <v>19705.656302144685</v>
      </c>
      <c r="W39" s="1">
        <f>CI35</f>
        <v>21086.851897928329</v>
      </c>
      <c r="X39" s="1">
        <f>CM35</f>
        <v>22521.914121947535</v>
      </c>
      <c r="Y39" s="1">
        <f>CQ35</f>
        <v>24012.943772703489</v>
      </c>
      <c r="Z39" s="1">
        <f>CU35</f>
        <v>25562.123579838924</v>
      </c>
    </row>
    <row r="42" spans="1:99" x14ac:dyDescent="0.25">
      <c r="A42" t="s">
        <v>34</v>
      </c>
      <c r="B42">
        <v>1</v>
      </c>
      <c r="C42">
        <v>25</v>
      </c>
    </row>
    <row r="43" spans="1:99" x14ac:dyDescent="0.25">
      <c r="A43" t="s">
        <v>35</v>
      </c>
      <c r="B43">
        <f>B39</f>
        <v>619.5</v>
      </c>
      <c r="C43" s="1">
        <f>Z39</f>
        <v>25562.123579838924</v>
      </c>
    </row>
    <row r="46" spans="1:99" x14ac:dyDescent="0.25">
      <c r="A46" t="s">
        <v>36</v>
      </c>
      <c r="B46">
        <v>1</v>
      </c>
      <c r="C46">
        <v>2</v>
      </c>
      <c r="D46">
        <v>3</v>
      </c>
      <c r="E46">
        <v>4</v>
      </c>
      <c r="F46">
        <v>5</v>
      </c>
      <c r="G46">
        <v>6</v>
      </c>
      <c r="H46">
        <v>7</v>
      </c>
      <c r="I46">
        <v>8</v>
      </c>
      <c r="J46">
        <v>9</v>
      </c>
      <c r="K46">
        <v>10</v>
      </c>
      <c r="L46">
        <v>11</v>
      </c>
      <c r="M46">
        <v>12</v>
      </c>
      <c r="N46">
        <v>13</v>
      </c>
      <c r="O46">
        <v>14</v>
      </c>
      <c r="P46">
        <v>15</v>
      </c>
      <c r="Q46">
        <v>16</v>
      </c>
      <c r="R46">
        <v>17</v>
      </c>
      <c r="S46">
        <v>18</v>
      </c>
      <c r="T46">
        <v>19</v>
      </c>
      <c r="U46">
        <v>20</v>
      </c>
      <c r="V46">
        <v>21</v>
      </c>
      <c r="W46">
        <v>22</v>
      </c>
      <c r="X46">
        <v>23</v>
      </c>
      <c r="Y46">
        <v>24</v>
      </c>
      <c r="Z46">
        <v>25</v>
      </c>
    </row>
    <row r="47" spans="1:99" x14ac:dyDescent="0.25">
      <c r="A47" t="s">
        <v>35</v>
      </c>
      <c r="B47">
        <f>$C$35</f>
        <v>619.5</v>
      </c>
      <c r="C47">
        <f>$B$47*C46</f>
        <v>1239</v>
      </c>
      <c r="D47">
        <f>$B$47*D46</f>
        <v>1858.5</v>
      </c>
      <c r="E47">
        <f t="shared" ref="E47:Z47" si="0">$B$47*E46</f>
        <v>2478</v>
      </c>
      <c r="F47">
        <f t="shared" si="0"/>
        <v>3097.5</v>
      </c>
      <c r="G47">
        <f t="shared" si="0"/>
        <v>3717</v>
      </c>
      <c r="H47">
        <f t="shared" si="0"/>
        <v>4336.5</v>
      </c>
      <c r="I47">
        <f t="shared" si="0"/>
        <v>4956</v>
      </c>
      <c r="J47">
        <f t="shared" si="0"/>
        <v>5575.5</v>
      </c>
      <c r="K47">
        <f t="shared" si="0"/>
        <v>6195</v>
      </c>
      <c r="L47">
        <f t="shared" si="0"/>
        <v>6814.5</v>
      </c>
      <c r="M47">
        <f t="shared" si="0"/>
        <v>7434</v>
      </c>
      <c r="N47">
        <f t="shared" si="0"/>
        <v>8053.5</v>
      </c>
      <c r="O47">
        <f t="shared" si="0"/>
        <v>8673</v>
      </c>
      <c r="P47">
        <f t="shared" si="0"/>
        <v>9292.5</v>
      </c>
      <c r="Q47">
        <f t="shared" si="0"/>
        <v>9912</v>
      </c>
      <c r="R47">
        <f t="shared" si="0"/>
        <v>10531.5</v>
      </c>
      <c r="S47">
        <f t="shared" si="0"/>
        <v>11151</v>
      </c>
      <c r="T47">
        <f t="shared" si="0"/>
        <v>11770.5</v>
      </c>
      <c r="U47">
        <f t="shared" si="0"/>
        <v>12390</v>
      </c>
      <c r="V47">
        <f t="shared" si="0"/>
        <v>13009.5</v>
      </c>
      <c r="W47">
        <f t="shared" si="0"/>
        <v>13629</v>
      </c>
      <c r="X47">
        <f t="shared" si="0"/>
        <v>14248.5</v>
      </c>
      <c r="Y47">
        <f t="shared" si="0"/>
        <v>14868</v>
      </c>
      <c r="Z47">
        <f t="shared" si="0"/>
        <v>15487.5</v>
      </c>
    </row>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Einführung</vt:lpstr>
      <vt:lpstr>Rate 130</vt:lpstr>
      <vt:lpstr>Rate 500</vt:lpstr>
      <vt:lpstr>Rate 130 p=2.5%</vt:lpstr>
      <vt:lpstr>Rate 130 p=5%</vt:lpstr>
      <vt:lpstr>Rate 130 - VerrSt</vt:lpstr>
      <vt:lpstr>Rate 500 p=10% - VerrSt</vt:lpstr>
      <vt:lpstr>Rate 50 p=5% - VerrSt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heer</dc:creator>
  <cp:lastModifiedBy>heer</cp:lastModifiedBy>
  <dcterms:created xsi:type="dcterms:W3CDTF">2016-02-08T14:29:48Z</dcterms:created>
  <dcterms:modified xsi:type="dcterms:W3CDTF">2016-02-16T10:43:19Z</dcterms:modified>
</cp:coreProperties>
</file>